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858E8D21-D8CD-4D20-93FC-CF8EFAF02263}" xr6:coauthVersionLast="47" xr6:coauthVersionMax="47" xr10:uidLastSave="{00000000-0000-0000-0000-000000000000}"/>
  <bookViews>
    <workbookView xWindow="-110" yWindow="-110" windowWidth="19420" windowHeight="10300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Inventory'!$A$5:$R$370</definedName>
    <definedName name="_xlnm._FilterDatabase" localSheetId="4" hidden="1">'Stock Bal_Audit'!$B$5:$E$134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Bal_Audit'!$B$4:$E$134</definedName>
  </definedNames>
  <calcPr calcId="191029"/>
  <pivotCaches>
    <pivotCache cacheId="3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323" i="1" l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58" i="1"/>
  <c r="O354" i="1"/>
  <c r="O355" i="1"/>
  <c r="O340" i="1"/>
  <c r="O247" i="1"/>
  <c r="O312" i="1"/>
  <c r="O350" i="1"/>
  <c r="P365" i="1"/>
  <c r="P366" i="1"/>
  <c r="L364" i="1"/>
  <c r="L365" i="1"/>
  <c r="L366" i="1"/>
  <c r="B366" i="1"/>
  <c r="C366" i="1"/>
  <c r="O352" i="1"/>
  <c r="O299" i="1"/>
  <c r="O353" i="1"/>
  <c r="O361" i="1"/>
  <c r="P361" i="1" s="1"/>
  <c r="O363" i="1"/>
  <c r="P363" i="1" s="1"/>
  <c r="L363" i="1"/>
  <c r="P358" i="1"/>
  <c r="O332" i="1"/>
  <c r="O100" i="1"/>
  <c r="O334" i="1"/>
  <c r="O357" i="1"/>
  <c r="P357" i="1" s="1"/>
  <c r="O349" i="1"/>
  <c r="O321" i="1"/>
  <c r="O356" i="1"/>
  <c r="P356" i="1" s="1"/>
  <c r="O335" i="1"/>
  <c r="P362" i="1"/>
  <c r="P364" i="1"/>
  <c r="P355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O214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<sst xmlns="http://schemas.openxmlformats.org/spreadsheetml/2006/main" count="4019" uniqueCount="1082">
  <si>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</si>
  <si>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</si>
  <si>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</si>
  <si>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</si>
  <si>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</si>
  <si>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</si>
  <si>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</si>
  <si>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</si>
  <si>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</si>
  <si>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</si>
  <si>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</si>
  <si>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</si>
  <si>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</si>
  <si>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</si>
  <si>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</si>
  <si>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</si>
  <si>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</si>
  <si>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</si>
  <si>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</si>
  <si>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</si>
  <si>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</si>
  <si>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</si>
  <si>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</si>
  <si>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</si>
  <si>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</si>
  <si>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</si>
  <si>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</si>
  <si>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</si>
  <si>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</si>
  <si>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</si>
  <si>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</si>
  <si>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</si>
  <si>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</si>
  <si>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</si>
  <si>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</si>
  <si>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</si>
  <si>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</si>
  <si>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</si>
  <si>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</si>
  <si>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</si>
  <si>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</si>
  <si>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</si>
  <si>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</si>
  <si>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</si>
  <si>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</si>
  <si>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</si>
  <si>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</si>
  <si>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</si>
  <si>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</si>
  <si>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</si>
  <si>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</si>
  <si>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</si>
  <si>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</si>
  <si>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</si>
  <si>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</si>
  <si>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</si>
  <si>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</si>
  <si>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</si>
  <si>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</si>
  <si>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</si>
  <si>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</si>
  <si>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</si>
  <si>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</si>
  <si>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</si>
  <si>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</si>
  <si>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</si>
  <si>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</si>
  <si>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</si>
  <si>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</si>
  <si>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</si>
  <si>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</si>
  <si>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</si>
  <si>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</si>
  <si>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</si>
  <si>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</si>
  <si>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</si>
  <si>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</si>
  <si>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</si>
  <si>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</si>
  <si>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</si>
  <si>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</si>
  <si>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</si>
  <si>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</si>
  <si>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</si>
  <si>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</si>
  <si>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</si>
  <si>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</si>
  <si>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</si>
  <si>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</si>
  <si>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</si>
  <si>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</si>
  <si>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</si>
  <si>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</si>
  <si>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</si>
  <si>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</si>
  <si>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</si>
  <si>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</si>
  <si>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</si>
  <si>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</si>
  <si>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</si>
  <si>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</si>
  <si>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</si>
  <si>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</si>
  <si>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</si>
  <si>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</si>
  <si>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</si>
  <si>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</si>
  <si>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</si>
  <si>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</si>
  <si>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</si>
  <si>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</si>
  <si>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</si>
  <si>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</si>
  <si>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</si>
  <si>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</si>
  <si>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</si>
  <si>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</si>
  <si>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</si>
  <si>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</si>
  <si>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</si>
  <si>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</si>
  <si>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</si>
  <si>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</si>
  <si>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</si>
  <si>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</si>
  <si>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</si>
  <si>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</si>
  <si>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</si>
  <si>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</si>
  <si>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</si>
  <si>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</si>
  <si>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</si>
  <si>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</si>
  <si>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</si>
  <si>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</si>
  <si>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</si>
  <si>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</si>
  <si>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</si>
  <si>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</si>
  <si>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</si>
  <si>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</si>
  <si>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</si>
  <si>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</si>
  <si>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</si>
  <si>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</si>
  <si>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</si>
  <si>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</si>
  <si>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</si>
  <si>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</si>
  <si>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</si>
  <si>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</si>
  <si>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</si>
  <si>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</si>
  <si>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</si>
  <si>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</si>
  <si>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</si>
  <si>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</si>
  <si>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</si>
  <si>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</si>
  <si>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</si>
  <si>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</si>
  <si>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</si>
  <si>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</si>
  <si>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</si>
  <si>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</si>
  <si>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</si>
  <si>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</si>
  <si>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</si>
  <si>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</si>
  <si>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</si>
  <si>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</si>
  <si>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</si>
  <si>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</si>
  <si>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</si>
  <si>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</si>
  <si>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</si>
  <si>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</si>
  <si>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</si>
  <si>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</si>
  <si>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</si>
  <si>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</si>
  <si>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</si>
  <si>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</si>
  <si>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</si>
  <si>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</si>
  <si>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</si>
  <si>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</si>
  <si>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</si>
  <si>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</si>
  <si>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</si>
  <si>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</si>
  <si>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</si>
  <si>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</si>
  <si>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</si>
  <si>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</si>
  <si>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</si>
  <si>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</si>
  <si>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</si>
  <si>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</si>
  <si>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</si>
  <si>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</si>
  <si>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</si>
  <si>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</si>
  <si>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</si>
  <si>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</si>
  <si>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</si>
  <si>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</si>
  <si>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</si>
  <si>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</si>
  <si>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</si>
  <si>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</si>
  <si>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</si>
  <si>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</si>
  <si>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</si>
  <si>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</si>
  <si>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</si>
  <si>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</si>
  <si>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</si>
  <si>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</si>
  <si>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</si>
  <si>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</si>
  <si>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</si>
  <si>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</si>
  <si>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</si>
  <si>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</si>
  <si>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</si>
  <si>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</si>
  <si>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</si>
  <si>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</si>
  <si>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</si>
  <si>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</si>
  <si>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</si>
  <si>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</si>
  <si>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</si>
  <si>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</si>
  <si>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</si>
  <si>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</si>
  <si>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</si>
  <si>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</si>
  <si>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</si>
  <si>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</si>
  <si>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</si>
  <si>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</si>
  <si>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</si>
  <si>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</si>
  <si>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</si>
  <si>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</si>
  <si>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</si>
  <si>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</si>
  <si>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</si>
  <si>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</si>
  <si>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</si>
  <si>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</si>
  <si>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</si>
  <si>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</si>
  <si>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</si>
  <si>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</si>
  <si>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</si>
  <si>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</si>
  <si>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</si>
  <si>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</si>
  <si>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</si>
  <si>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</si>
  <si>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</si>
  <si>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</si>
  <si>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</si>
  <si>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</si>
  <si>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</si>
  <si>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</si>
  <si>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</si>
  <si>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</si>
  <si>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</si>
  <si>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</si>
  <si>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</si>
  <si>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</si>
  <si>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</si>
  <si>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</si>
  <si>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</si>
  <si>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</si>
  <si>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</si>
  <si>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</si>
  <si>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</si>
  <si>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</si>
  <si>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</si>
  <si>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</si>
  <si>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</si>
  <si>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</si>
  <si>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</si>
  <si>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</si>
  <si>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</si>
  <si>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</si>
  <si>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</si>
  <si>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</si>
  <si>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</si>
  <si>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</si>
  <si>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</si>
  <si>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</si>
  <si>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</si>
  <si>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</si>
  <si>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</si>
  <si>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</si>
  <si>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</si>
  <si>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</si>
  <si>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</si>
  <si>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</si>
  <si>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</si>
  <si>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</si>
  <si>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</si>
  <si>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</si>
  <si>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</si>
  <si>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</si>
  <si>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</si>
  <si>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</si>
  <si>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</si>
  <si>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</si>
  <si>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</si>
  <si>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</si>
  <si>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</si>
  <si>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</si>
  <si>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</si>
  <si>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</si>
  <si>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</si>
  <si>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</si>
  <si>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</si>
  <si>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</si>
  <si>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</si>
  <si>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</si>
  <si>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</si>
  <si>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</si>
  <si>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</si>
  <si>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</si>
  <si>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</si>
  <si>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</si>
  <si>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</si>
  <si>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</si>
  <si>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</si>
  <si>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</si>
  <si>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</si>
  <si>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</si>
  <si>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</si>
  <si>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</si>
  <si>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</si>
  <si>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</si>
  <si>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</si>
  <si>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</si>
  <si>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</si>
  <si>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</si>
  <si>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</si>
  <si>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</si>
  <si>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</si>
  <si>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</si>
  <si>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</si>
  <si>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</si>
  <si>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</si>
  <si>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</si>
  <si>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</si>
  <si>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</si>
  <si>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</si>
  <si>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</si>
  <si>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</si>
  <si>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</si>
  <si>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</si>
  <si>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</si>
  <si>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</si>
  <si>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</si>
  <si>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</si>
  <si>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</si>
  <si>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</si>
  <si>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</si>
  <si>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</si>
  <si>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</si>
  <si>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</si>
  <si>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</si>
  <si>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</si>
  <si>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</si>
  <si>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</si>
  <si>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</si>
  <si>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</si>
  <si>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</si>
  <si>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</si>
  <si>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</si>
  <si>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</si>
  <si>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</si>
  <si>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</si>
  <si>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</si>
  <si>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</si>
  <si>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</si>
  <si>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</si>
  <si>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</si>
  <si>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</si>
  <si>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</si>
  <si>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</si>
  <si>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</si>
  <si>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</si>
  <si>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</si>
  <si>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</si>
  <si>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</si>
  <si>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</si>
  <si>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</si>
  <si>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</si>
  <si>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</si>
  <si>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</si>
  <si>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</si>
  <si>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</si>
  <si>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</si>
  <si>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</si>
  <si>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</si>
  <si>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</si>
  <si>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</si>
  <si>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</si>
  <si>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</si>
  <si>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</si>
  <si>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</si>
  <si>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</si>
  <si>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</si>
  <si>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</si>
  <si>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</si>
  <si>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</si>
  <si>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</si>
  <si>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</si>
  <si>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</si>
  <si>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</si>
  <si>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</si>
  <si>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</si>
  <si>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</si>
  <si>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</si>
  <si>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</si>
  <si>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</si>
  <si>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</si>
  <si>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</si>
  <si>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</si>
  <si>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</si>
  <si>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</si>
  <si>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</si>
  <si>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</si>
  <si>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</si>
  <si>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</si>
  <si>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</si>
  <si>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</si>
  <si>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</si>
  <si>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</si>
  <si>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</si>
  <si>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</si>
  <si>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</si>
  <si>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</si>
  <si>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</si>
  <si>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</si>
  <si>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</si>
  <si>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</si>
  <si>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</si>
  <si>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</si>
  <si>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</si>
  <si>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</si>
  <si>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</si>
  <si>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</si>
  <si>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</si>
  <si>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</si>
  <si>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</si>
  <si>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</si>
  <si>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</si>
  <si>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</si>
  <si>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</si>
  <si>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</si>
  <si>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</si>
  <si>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</si>
  <si>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</si>
  <si>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</si>
  <si>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</si>
  <si>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</si>
  <si>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</si>
  <si>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</si>
  <si>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</si>
  <si>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</si>
  <si>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</si>
  <si>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</si>
  <si>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</si>
  <si>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</si>
  <si>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</si>
  <si>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</si>
  <si>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</si>
  <si>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</si>
  <si>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</si>
  <si>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</si>
  <si>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</si>
  <si>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</si>
  <si>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</si>
  <si>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</si>
  <si>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</si>
  <si>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</si>
  <si>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</si>
  <si>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</si>
  <si>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</si>
  <si>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</si>
  <si>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</si>
  <si>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</si>
  <si>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</si>
  <si>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</si>
  <si>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</si>
  <si>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</si>
  <si>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</si>
  <si>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</si>
  <si>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</si>
  <si>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</si>
  <si>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</si>
  <si>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</si>
  <si>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</si>
  <si>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</si>
  <si>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</si>
  <si>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</si>
  <si>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</si>
  <si>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</si>
  <si>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</si>
  <si>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</si>
  <si>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</si>
  <si>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</si>
  <si>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</si>
  <si>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</si>
  <si>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</si>
  <si>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</si>
  <si>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</si>
  <si>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</si>
  <si>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</si>
  <si>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</si>
  <si>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</si>
  <si>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</si>
  <si>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</si>
  <si>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</si>
  <si>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</si>
  <si>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</si>
  <si>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</si>
  <si>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</si>
  <si>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</si>
  <si>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</si>
  <si>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</si>
  <si>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</si>
  <si>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</si>
  <si>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</si>
  <si>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</si>
  <si>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</si>
  <si>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</si>
  <si>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</si>
  <si>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</si>
  <si>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</si>
  <si>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</si>
  <si>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</si>
  <si>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</si>
  <si>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</si>
  <si>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</si>
  <si>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</si>
  <si>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</si>
  <si>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</si>
  <si>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</si>
  <si>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</si>
  <si>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</si>
  <si>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</si>
  <si>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</si>
  <si>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</si>
  <si>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</si>
  <si>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</si>
  <si>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</si>
  <si>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</si>
  <si>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</si>
  <si>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</si>
  <si>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</si>
  <si>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</si>
  <si>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</si>
  <si>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</si>
  <si>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</si>
  <si>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</si>
  <si>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</si>
  <si>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</si>
  <si>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</si>
  <si>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</si>
  <si>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</si>
  <si>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</si>
  <si>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</si>
  <si>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</si>
  <si>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</si>
  <si>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</si>
  <si>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</si>
  <si>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</si>
  <si>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</si>
  <si>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</si>
  <si>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</si>
  <si>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</si>
  <si>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</si>
  <si>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</si>
  <si>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</si>
  <si>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</si>
  <si>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</si>
  <si>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</si>
  <si>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</si>
  <si>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</si>
  <si>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</si>
  <si>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</si>
  <si>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</si>
  <si>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</si>
  <si>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</si>
  <si>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</si>
  <si>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</si>
  <si>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</si>
  <si>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</si>
  <si>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</si>
  <si>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</si>
  <si>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</si>
  <si>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</si>
  <si>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</si>
  <si>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</si>
  <si>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</si>
  <si>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</si>
  <si>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</si>
  <si>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</si>
  <si>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</si>
  <si>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</si>
  <si>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</si>
  <si>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</si>
  <si>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</si>
  <si>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</si>
  <si>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</si>
  <si>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</si>
  <si>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</si>
  <si>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</si>
  <si>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</si>
  <si>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</si>
  <si>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</si>
  <si>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</si>
  <si>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</si>
  <si>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</si>
  <si>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</si>
  <si>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</si>
  <si>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</si>
  <si>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</si>
  <si>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</si>
  <si>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</si>
  <si>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</si>
  <si>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</si>
  <si>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</si>
  <si>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</si>
  <si>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</si>
  <si>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</si>
  <si>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</si>
  <si>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</si>
  <si>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</si>
  <si>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</si>
  <si>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</si>
  <si>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</si>
  <si>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</si>
  <si>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</si>
  <si>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</si>
  <si>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</si>
  <si>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</si>
  <si>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</si>
  <si>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</si>
  <si>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</si>
  <si>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</si>
  <si>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</si>
  <si>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</si>
  <si>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</si>
  <si>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</si>
  <si>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</si>
  <si>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</si>
  <si>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</si>
  <si>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</si>
  <si>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</si>
  <si>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</si>
  <si>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</si>
  <si>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</si>
  <si>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</si>
  <si>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</si>
  <si>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</si>
  <si>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</si>
  <si>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</si>
  <si>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</si>
  <si>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</si>
  <si>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</si>
  <si>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</si>
  <si>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</si>
  <si>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</si>
  <si>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</si>
  <si>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</si>
  <si>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</si>
  <si>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</si>
  <si>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</si>
  <si>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</si>
  <si>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</si>
  <si>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</si>
  <si>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</si>
  <si>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</si>
  <si>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</si>
  <si>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</si>
  <si>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</si>
  <si>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</si>
  <si>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</si>
  <si>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</si>
  <si>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</si>
  <si>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</si>
  <si>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</si>
  <si>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</si>
  <si>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</si>
  <si>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</si>
  <si>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</si>
  <si>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</si>
  <si>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</si>
  <si>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</si>
  <si>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</si>
  <si>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</si>
  <si>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</si>
  <si>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</si>
  <si>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</si>
  <si>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</si>
  <si>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</si>
  <si>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</si>
  <si>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</si>
  <si>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</si>
  <si>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</si>
  <si>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</si>
  <si>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</si>
  <si>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</si>
  <si>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</si>
  <si>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</si>
  <si>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</si>
  <si>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</si>
  <si>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</si>
  <si>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</si>
  <si>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</si>
  <si>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</si>
  <si>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</si>
  <si>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</si>
  <si>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</si>
  <si>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</si>
  <si>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</si>
  <si>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</si>
  <si>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</si>
  <si>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</si>
  <si>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</si>
  <si>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</si>
  <si>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</si>
  <si>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</si>
  <si>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</si>
  <si>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</si>
  <si>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</si>
  <si>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</si>
  <si>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</si>
  <si>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</si>
  <si>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</si>
  <si>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</si>
  <si>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</si>
  <si>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</si>
  <si>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</si>
  <si>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</si>
  <si>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</si>
  <si>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</si>
  <si>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</si>
  <si>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</si>
  <si>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</si>
  <si>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</si>
  <si>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</si>
  <si>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</si>
  <si>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</si>
  <si>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</si>
  <si>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</si>
  <si>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</si>
  <si>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</si>
  <si>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</si>
  <si>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</si>
  <si>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</si>
  <si>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</si>
  <si>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</si>
  <si>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</si>
  <si>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</si>
  <si>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</si>
  <si>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</si>
  <si>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</si>
  <si>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</si>
  <si>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</si>
  <si>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</si>
  <si>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</si>
  <si>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</si>
  <si>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</si>
  <si>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</si>
  <si>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</si>
  <si>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</si>
  <si>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</si>
  <si>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</si>
  <si>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</si>
  <si>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</si>
  <si>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</si>
  <si>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</si>
  <si>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</si>
  <si>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</si>
  <si>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</si>
  <si>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</si>
  <si>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</si>
  <si>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</si>
  <si>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</si>
  <si>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</si>
  <si>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</si>
  <si>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</si>
  <si>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</si>
  <si>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</si>
  <si>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</si>
  <si>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</si>
  <si>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</si>
  <si>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</si>
  <si>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</si>
  <si>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</si>
  <si>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</si>
  <si>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</si>
  <si>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</si>
  <si>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</si>
  <si>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</si>
  <si>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</si>
  <si>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</si>
  <si>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</si>
  <si>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</si>
  <si>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</si>
  <si>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</si>
  <si>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</si>
  <si>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</si>
  <si>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</si>
  <si>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</si>
  <si>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</si>
  <si>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</si>
  <si>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</si>
  <si>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</si>
  <si>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</si>
  <si>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</si>
  <si>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</si>
  <si>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</si>
  <si>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</si>
  <si>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</si>
  <si>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</si>
  <si>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</si>
  <si>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</si>
  <si>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</si>
  <si>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</si>
  <si>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</si>
  <si>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</si>
  <si>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</si>
  <si>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</si>
  <si>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</si>
  <si>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</si>
  <si>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</si>
  <si>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</si>
  <si>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</si>
  <si>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</si>
  <si>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</si>
  <si>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</si>
  <si>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</si>
  <si>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</si>
  <si>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</si>
  <si>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</si>
  <si>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</si>
  <si>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</si>
  <si>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</si>
  <si>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</si>
  <si>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</si>
  <si>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</si>
  <si>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</si>
  <si>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</si>
  <si>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</si>
  <si>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</si>
  <si>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</si>
  <si>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6/1/22, 14/5/22</t>
  </si>
  <si>
    <t>DO183(3), DO264(2)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</si>
  <si>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</si>
  <si>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</si>
  <si>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</si>
  <si>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</si>
  <si>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</si>
  <si>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</si>
  <si>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</si>
  <si>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</si>
  <si>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</si>
  <si>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</si>
  <si>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</si>
  <si>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</si>
  <si>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</si>
  <si>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</si>
  <si>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</si>
  <si>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</si>
  <si>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</si>
  <si>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</si>
  <si>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</si>
  <si>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</si>
  <si>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</si>
  <si>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</si>
  <si>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</si>
  <si>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</si>
  <si>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</si>
  <si>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</si>
  <si>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</si>
  <si>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</si>
  <si>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</si>
  <si>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</si>
  <si>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</si>
  <si>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</si>
  <si>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</si>
  <si>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</si>
  <si>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</si>
  <si>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</si>
  <si>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</si>
  <si>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</si>
  <si>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</si>
  <si>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</si>
  <si>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</si>
  <si>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</si>
  <si>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</si>
  <si>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</si>
  <si>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</si>
  <si>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</si>
  <si>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</si>
  <si>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</si>
  <si>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</si>
  <si>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</si>
  <si>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</si>
  <si>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</si>
  <si>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</si>
  <si>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</si>
  <si>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</si>
  <si>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</si>
  <si>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</si>
  <si>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</si>
  <si>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</si>
  <si>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</si>
  <si>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</si>
  <si>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</si>
  <si>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</si>
  <si>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</si>
  <si>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</si>
  <si>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</si>
  <si>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</si>
  <si>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</si>
  <si>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</si>
  <si>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</si>
  <si>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</si>
  <si>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</si>
  <si>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</si>
  <si>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</si>
  <si>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</si>
  <si>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</si>
  <si>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</si>
  <si>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</si>
  <si>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</si>
  <si>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</si>
  <si>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</si>
  <si>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</si>
  <si>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</si>
  <si>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</si>
  <si>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</si>
  <si>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</si>
  <si>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</si>
  <si>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</si>
  <si>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</si>
  <si>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</si>
  <si>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</si>
  <si>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</si>
  <si>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</si>
  <si>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</si>
  <si>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</si>
  <si>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</si>
  <si>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</si>
  <si>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</si>
  <si>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</si>
  <si>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</si>
  <si>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</si>
  <si>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</si>
  <si>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</si>
  <si>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</si>
  <si>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</si>
  <si>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</si>
  <si>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</si>
  <si>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</si>
  <si>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</si>
  <si>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</si>
  <si>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</si>
  <si>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</si>
  <si>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</si>
  <si>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</si>
  <si>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</si>
  <si>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</si>
  <si>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</si>
  <si>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</si>
  <si>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</si>
  <si>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</si>
  <si>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</si>
  <si>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</si>
  <si>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</si>
  <si>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</si>
  <si>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</si>
  <si>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</si>
  <si>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</si>
  <si>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</si>
  <si>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</si>
  <si>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</si>
  <si>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</si>
  <si>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</si>
  <si>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</si>
  <si>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</si>
  <si>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</si>
  <si>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</si>
  <si>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</si>
  <si>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</si>
  <si>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</si>
  <si>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</si>
  <si>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</si>
  <si>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</si>
  <si>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</si>
  <si>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</si>
  <si>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</si>
  <si>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</si>
  <si>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</si>
  <si>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</si>
  <si>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</si>
  <si>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</si>
  <si>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</si>
  <si>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</si>
  <si>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</si>
  <si>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</si>
  <si>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</si>
  <si>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</si>
  <si>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</si>
  <si>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</si>
  <si>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</si>
  <si>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</si>
  <si>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</si>
  <si>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</si>
  <si>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</si>
  <si>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</si>
  <si>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</si>
  <si>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</si>
  <si>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12/8/22, 13/9/22</t>
  </si>
  <si>
    <t>DO310(1), DO327(1)</t>
  </si>
  <si>
    <t>14/9/22</t>
  </si>
  <si>
    <t>DO329(4)</t>
  </si>
  <si>
    <t>13/9/22, 13/9/22, 23/9/22</t>
  </si>
  <si>
    <t>DO327(4), DO328(4), DO331(1)</t>
  </si>
  <si>
    <t>23/8/22, 25/8/22, 26/8/22, 2/9/22, 6/9/22, 13/9/22, 13/9/22, 15/9/22, 23/9/22</t>
  </si>
  <si>
    <t>DO316(2), DO318(10), DO320(4), D0321(3), DO323(4), DO327(4), DO328(4), DO330(5), DO331(4)</t>
  </si>
  <si>
    <t>24/9/22</t>
  </si>
  <si>
    <t>25/8/22, 9/9/22, 24/9/22</t>
  </si>
  <si>
    <t>D0318(10), DO324(8), DO332(2)</t>
  </si>
  <si>
    <t>DO332(3)</t>
  </si>
  <si>
    <t>25/8/22, 24/9/22</t>
  </si>
  <si>
    <t>DO318(1), DO332(1)</t>
  </si>
  <si>
    <t>8/4, 21/5, 3/11, 11/1/22, 24/9/22</t>
  </si>
  <si>
    <t>DO98(4), DO89(1),  DO154(4), DO187(4), DO332(4)</t>
  </si>
  <si>
    <t>DO307(6), DO314(3), DO316(5), DO330(4), DO333(2)</t>
  </si>
  <si>
    <t>6/8/22, 16/8/22, 23/8/22, 15/9/22, 26/9/22</t>
  </si>
  <si>
    <t>26/9/22</t>
  </si>
  <si>
    <t>DO333(6)</t>
  </si>
  <si>
    <t>24/9/22, 26/9/22</t>
  </si>
  <si>
    <t>DO332(5), DO334(1)</t>
  </si>
  <si>
    <t>6/9/22, 13/9/22, 13/9/22, 26/9/22</t>
  </si>
  <si>
    <t>DO323(5), DO327(5), DO328(5), DO334(1)</t>
  </si>
  <si>
    <t>DO334*42Kg</t>
  </si>
  <si>
    <t>15/8/22, 26/8/22, 23/9/22, 24/9/22, 26/9/22, 26/9/22</t>
  </si>
  <si>
    <t>DO335(1)</t>
  </si>
  <si>
    <t>26/8/22, 26/9/22</t>
  </si>
  <si>
    <t>DO320(1), DO335(1)</t>
  </si>
  <si>
    <t>1900 Total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</si>
  <si>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</si>
  <si>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</si>
  <si>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</si>
  <si>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</si>
  <si>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9/4/22, 21/4/22, 12/5/22, 4/8/22, 15/8/22, 28/9/22</t>
  </si>
  <si>
    <t>DO234(1), DO246(3), DO262(2), DO306(2), DO312(4), DO336(2)</t>
  </si>
  <si>
    <t>26/8/22, 2/9/22, 6/9/22, 13/9/22, 13/9/22, 23/9/22, 26/9/22, 28/9/22</t>
  </si>
  <si>
    <t>DO320(2), DO321(4), DO323(6), DO327(5), DO328(5), DO331(2), DO334(1), 336(2)</t>
  </si>
  <si>
    <t>9/9/22, 9/9/22, 13/9/22, 15/9/22, 28/9/22</t>
  </si>
  <si>
    <t>DO336(4)</t>
  </si>
  <si>
    <t>9/9/22, 9/9/22, 15/9/22, 26/9/22, 28/9/22, 28/9/22</t>
  </si>
  <si>
    <t>DO325(1), DO 326(1), DO330(1), DO333(1), DO336(3), DO337(1)</t>
  </si>
  <si>
    <t>DO324(1), DO326(1), DO327(4), DO330(1), DO337(1)</t>
  </si>
  <si>
    <t>23/9/22, 24/9/22, 26/9/22, 28/9/22</t>
  </si>
  <si>
    <t>DO331(1), DO332(5), DO333(10), DO337(1)</t>
  </si>
  <si>
    <t>30/9/22</t>
  </si>
  <si>
    <t>DO339-1(4)</t>
  </si>
  <si>
    <t>DO339-1(20)</t>
  </si>
  <si>
    <t>DO339-1(10)</t>
  </si>
  <si>
    <r>
      <t xml:space="preserve">DO313(6), DO320(1), DO331(1), </t>
    </r>
    <r>
      <rPr>
        <sz val="11"/>
        <color rgb="FFFF0000"/>
        <rFont val="Calibri"/>
        <family val="2"/>
        <scheme val="minor"/>
      </rPr>
      <t>DO332(4)</t>
    </r>
    <r>
      <rPr>
        <sz val="11"/>
        <rFont val="Calibri"/>
        <family val="2"/>
        <scheme val="minor"/>
      </rPr>
      <t>, DO333(1), DO335(1)</t>
    </r>
  </si>
  <si>
    <t>**DO332 Butanox under taken in 3 bottle, correct qty should be 4 bottle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</si>
</sst>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99FF99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8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/>
    <xf numFmtId="14" fontId="0" fillId="0" borderId="4" xfId="0" applyNumberFormat="1" applyBorder="1"/>
    <xf numFmtId="49" fontId="0" fillId="3" borderId="4" xfId="0" quotePrefix="1" applyNumberFormat="1" applyFill="1" applyBorder="1"/>
    <xf numFmtId="0" fontId="0" fillId="3" borderId="4" xfId="0" applyFill="1" applyBorder="1"/>
    <xf numFmtId="0" fontId="0" fillId="0" borderId="7" xfId="0" quotePrefix="1" applyBorder="1"/>
    <xf numFmtId="14" fontId="11" fillId="0" borderId="4" xfId="0" applyNumberFormat="1" applyFont="1" applyBorder="1"/>
    <xf numFmtId="0" fontId="8" fillId="0" borderId="7" xfId="0" quotePrefix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3" borderId="7" xfId="0" quotePrefix="1" applyFont="1" applyFill="1" applyBorder="1"/>
    <xf numFmtId="0" fontId="0" fillId="3" borderId="4" xfId="0" quotePrefix="1" applyFill="1" applyBorder="1"/>
    <xf numFmtId="0" fontId="8" fillId="3" borderId="7" xfId="0" quotePrefix="1" applyFont="1" applyFill="1" applyBorder="1" applyAlignment="1">
      <alignment horizontal="left"/>
    </xf>
    <xf numFmtId="43" fontId="8" fillId="0" borderId="4" xfId="1" applyFont="1" applyFill="1" applyBorder="1"/>
    <xf numFmtId="0" fontId="8" fillId="3" borderId="0" xfId="0" applyFont="1" applyFill="1"/>
    <xf numFmtId="0" fontId="0" fillId="0" borderId="4" xfId="0" applyBorder="1" applyAlignment="1">
      <alignment horizontal="left"/>
    </xf>
    <xf numFmtId="0" fontId="0" fillId="0" borderId="4" xfId="0" quotePrefix="1" applyBorder="1" applyAlignment="1">
      <alignment horizontal="left"/>
    </xf>
    <xf numFmtId="6" fontId="2" fillId="0" borderId="2" xfId="0" applyNumberFormat="1" applyFont="1" applyBorder="1" applyAlignment="1">
      <alignment horizontal="left" wrapText="1"/>
    </xf>
    <xf numFmtId="0" fontId="0" fillId="8" borderId="0" xfId="0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66FF99"/>
      <color rgb="FFCCFFCC"/>
      <color rgb="FFFFFF66"/>
      <color rgb="FFFFFF99"/>
      <color rgb="FFFFFFCC"/>
      <color rgb="FFCCFFFF"/>
      <color rgb="FFCCECFF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13</xdr:row>
          <xdr:rowOff>279400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36</xdr:row>
          <xdr:rowOff>323850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36</xdr:row>
          <xdr:rowOff>247650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36</xdr:row>
          <xdr:rowOff>260350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36</xdr:row>
          <xdr:rowOff>177800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36</xdr:row>
          <xdr:rowOff>292100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36</xdr:row>
          <xdr:rowOff>228600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36</xdr:row>
          <xdr:rowOff>196850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36</xdr:row>
          <xdr:rowOff>279400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36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51</xdr:row>
          <xdr:rowOff>184150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51</xdr:row>
          <xdr:rowOff>228600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51</xdr:row>
          <xdr:rowOff>279400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51</xdr:row>
          <xdr:rowOff>158750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61</xdr:row>
          <xdr:rowOff>292100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61</xdr:row>
          <xdr:rowOff>228600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61</xdr:row>
          <xdr:rowOff>292100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61</xdr:row>
          <xdr:rowOff>254000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61</xdr:row>
          <xdr:rowOff>196850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61</xdr:row>
          <xdr:rowOff>196850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88</xdr:row>
          <xdr:rowOff>228600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88</xdr:row>
          <xdr:rowOff>228600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88</xdr:row>
          <xdr:rowOff>260350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88</xdr:row>
          <xdr:rowOff>266700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88</xdr:row>
          <xdr:rowOff>215900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88</xdr:row>
          <xdr:rowOff>165100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88</xdr:row>
          <xdr:rowOff>209550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88</xdr:row>
          <xdr:rowOff>292100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88</xdr:row>
          <xdr:rowOff>158750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88</xdr:row>
          <xdr:rowOff>247650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88</xdr:row>
          <xdr:rowOff>165100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105</xdr:row>
          <xdr:rowOff>228600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105</xdr:row>
          <xdr:rowOff>171450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105</xdr:row>
          <xdr:rowOff>285750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105</xdr:row>
          <xdr:rowOff>101600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105</xdr:row>
          <xdr:rowOff>196850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105</xdr:row>
          <xdr:rowOff>177800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105</xdr:row>
          <xdr:rowOff>165100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105</xdr:row>
          <xdr:rowOff>165100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36</xdr:row>
          <xdr:rowOff>228600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36</xdr:row>
          <xdr:rowOff>228600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88</xdr:row>
          <xdr:rowOff>228600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88</xdr:row>
          <xdr:rowOff>158750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105</xdr:row>
          <xdr:rowOff>196850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123</xdr:row>
          <xdr:rowOff>203200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123</xdr:row>
          <xdr:rowOff>228600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123</xdr:row>
          <xdr:rowOff>228600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123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123</xdr:row>
          <xdr:rowOff>285750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123</xdr:row>
          <xdr:rowOff>228600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123</xdr:row>
          <xdr:rowOff>254000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123</xdr:row>
          <xdr:rowOff>177800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123</xdr:row>
          <xdr:rowOff>203200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123</xdr:row>
          <xdr:rowOff>222250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123</xdr:row>
          <xdr:rowOff>165100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123</xdr:row>
          <xdr:rowOff>228600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157</xdr:row>
          <xdr:rowOff>196850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157</xdr:row>
          <xdr:rowOff>196850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157</xdr:row>
          <xdr:rowOff>215900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157</xdr:row>
          <xdr:rowOff>158750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36</xdr:row>
          <xdr:rowOff>323850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157</xdr:row>
          <xdr:rowOff>165100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157</xdr:row>
          <xdr:rowOff>165100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157</xdr:row>
          <xdr:rowOff>171450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157</xdr:row>
          <xdr:rowOff>222250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157</xdr:row>
          <xdr:rowOff>203200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157</xdr:row>
          <xdr:rowOff>209550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157</xdr:row>
          <xdr:rowOff>222250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157</xdr:row>
          <xdr:rowOff>228600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157</xdr:row>
          <xdr:rowOff>228600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157</xdr:row>
          <xdr:rowOff>203200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157</xdr:row>
          <xdr:rowOff>209550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157</xdr:row>
          <xdr:rowOff>209550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167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196850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178</xdr:row>
          <xdr:rowOff>25400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157</xdr:row>
          <xdr:rowOff>228600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157</xdr:row>
          <xdr:rowOff>260350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157</xdr:row>
          <xdr:rowOff>196850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178</xdr:row>
          <xdr:rowOff>25400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178</xdr:row>
          <xdr:rowOff>50800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178</xdr:row>
          <xdr:rowOff>12700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178</xdr:row>
          <xdr:rowOff>57150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178</xdr:row>
          <xdr:rowOff>82550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178</xdr:row>
          <xdr:rowOff>69850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178</xdr:row>
          <xdr:rowOff>196850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178</xdr:row>
          <xdr:rowOff>177800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178</xdr:row>
          <xdr:rowOff>209550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178</xdr:row>
          <xdr:rowOff>196850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178</xdr:row>
          <xdr:rowOff>228600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178</xdr:row>
          <xdr:rowOff>222250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178</xdr:row>
          <xdr:rowOff>222250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292100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229</xdr:row>
          <xdr:rowOff>247650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229</xdr:row>
          <xdr:rowOff>279400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229</xdr:row>
          <xdr:rowOff>260350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229</xdr:row>
          <xdr:rowOff>228600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105</xdr:row>
          <xdr:rowOff>203200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123</xdr:row>
          <xdr:rowOff>133350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157</xdr:row>
          <xdr:rowOff>215900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229</xdr:row>
          <xdr:rowOff>228600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229</xdr:row>
          <xdr:rowOff>241300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229</xdr:row>
          <xdr:rowOff>254000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229</xdr:row>
          <xdr:rowOff>114300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229</xdr:row>
          <xdr:rowOff>222250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276</xdr:row>
          <xdr:rowOff>133350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229</xdr:row>
          <xdr:rowOff>254000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229</xdr:row>
          <xdr:rowOff>254000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276</xdr:row>
          <xdr:rowOff>31750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229</xdr:row>
          <xdr:rowOff>254000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276</xdr:row>
          <xdr:rowOff>596900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276</xdr:row>
          <xdr:rowOff>577850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276</xdr:row>
          <xdr:rowOff>76200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229</xdr:row>
          <xdr:rowOff>228600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276</xdr:row>
          <xdr:rowOff>311150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280</xdr:row>
          <xdr:rowOff>1003300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229</xdr:row>
          <xdr:rowOff>228600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280</xdr:row>
          <xdr:rowOff>1041400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229</xdr:row>
          <xdr:rowOff>279400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229</xdr:row>
          <xdr:rowOff>266700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229</xdr:row>
          <xdr:rowOff>304800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229</xdr:row>
          <xdr:rowOff>228600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276</xdr:row>
          <xdr:rowOff>406400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280</xdr:row>
          <xdr:rowOff>285750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276</xdr:row>
          <xdr:rowOff>279400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276</xdr:row>
          <xdr:rowOff>323850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276</xdr:row>
          <xdr:rowOff>279400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276</xdr:row>
          <xdr:rowOff>304800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832.95767974537" createdVersion="8" refreshedVersion="8" minRefreshableVersion="3" recordCount="361" xr:uid="{53870C24-6F59-46D7-9B75-5DE5A529126D}">
  <cacheSource type="worksheet">
    <worksheetSource ref="A5:R366" sheet="Raw Inventory"/>
  </cacheSource>
  <cacheFields count="18">
    <cacheField name="Date" numFmtId="14">
      <sharedItems containsDate="1" containsBlank="1" containsMixedTypes="1" minDate="2019-12-19T00:00:00" maxDate="2022-09-29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1900" maxValue="2022" count="5">
        <n v="2019"/>
        <n v="2020"/>
        <n v="2021"/>
        <n v="2022"/>
        <n v="1900"/>
      </sharedItems>
    </cacheField>
    <cacheField name="Invoice No" numFmtId="0">
      <sharedItems containsBlank="1" containsMixedTypes="1" containsNumber="1" containsInteger="1" minValue="13101" maxValue="100620" count="164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28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664489.8500000003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32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61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"/>
    <n v="17"/>
    <n v="3"/>
    <s v="DO98(4), DO89(1),  DO154(4), DO187(4), DO332(4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"/>
    <n v="5"/>
    <n v="7"/>
    <s v="DO183(3), DO264(2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"/>
    <n v="14"/>
    <n v="6"/>
    <s v="DO234(1), DO246(3), DO262(2), DO306(2), DO312(4), DO336(2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"/>
    <n v="1"/>
    <n v="14"/>
    <s v="DO335(1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"/>
    <n v="11"/>
    <n v="5"/>
    <s v="DO313(6), DO320(1), DO331(1), DO332(4), DO333(1), DO335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"/>
    <n v="2"/>
    <n v="2"/>
    <s v="DO310(1), DO327(1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"/>
    <n v="27"/>
    <n v="5"/>
    <s v="DO320(2), DO321(4), DO323(6), DO327(5), DO328(5), DO331(2), DO334(1), 336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"/>
    <n v="1"/>
    <n v="2"/>
    <s v="DO336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"/>
    <n v="2"/>
    <n v="2"/>
    <s v="DO320(1), DO335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"/>
    <n v="16"/>
    <n v="4"/>
    <s v="DO323(5), DO327(5), DO328(5), DO334(1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"/>
    <n v="8"/>
    <n v="12"/>
    <s v="DO324(1), DO326(1), DO327(4), DO330(1), DO337(1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"/>
    <n v="8"/>
    <n v="2"/>
    <s v="DO325(1), DO 326(1), DO330(1), DO333(1), DO336(3), DO337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"/>
    <n v="9"/>
    <n v="1"/>
    <s v="DO327(4), DO328(4), DO331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"/>
    <n v="3"/>
    <n v="17"/>
    <s v="DO332(3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"/>
    <n v="17"/>
    <n v="23"/>
    <s v="DO331(1), DO332(5), DO333(10), DO337(1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28"/>
    <x v="0"/>
    <s v="RA Resin 3338W (220Kg)"/>
    <x v="125"/>
    <s v="Delivered"/>
    <n v="10"/>
    <s v="Drum"/>
    <n v="1628"/>
    <n v="16280"/>
    <n v="1660718.8500000003"/>
    <s v="24/9/22, 26/9/22"/>
    <n v="6"/>
    <n v="4"/>
    <s v="DO332(5), DO334(1)"/>
    <m/>
  </r>
  <r>
    <m/>
    <x v="7"/>
    <x v="4"/>
    <x v="28"/>
    <x v="11"/>
    <s v="RJ Butonox M50 (5kg)"/>
    <x v="127"/>
    <s v="Ex"/>
    <n v="32"/>
    <s v="Bottle"/>
    <n v="67.5"/>
    <n v="2160"/>
    <n v="1662878.8500000003"/>
    <m/>
    <m/>
    <n v="32"/>
    <m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"/>
    <n v="6"/>
    <n v="6"/>
    <s v="DO333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1"/>
    <s v="Tin"/>
    <n v="115"/>
    <n v="115"/>
    <n v="1663589.8500000003"/>
    <s v="28/9/22"/>
    <n v="1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489.8500000003"/>
    <s v="28/9/22"/>
    <n v="4"/>
    <n v="0"/>
    <s v="DO336(4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081C677-3D6A-4A98-BB0E-EFA9E3570FAE}" name="PivotTable2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352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16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29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348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t="default" r="1">
      <x/>
    </i>
    <i r="1">
      <x v="2"/>
      <x v="45"/>
      <x v="114"/>
    </i>
    <i t="default" r="1">
      <x v="2"/>
    </i>
    <i r="1">
      <x v="6"/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t="default" r="1">
      <x v="11"/>
    </i>
    <i r="1">
      <x v="14"/>
      <x v="45"/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6"/>
    </i>
    <i r="3">
      <x v="100"/>
    </i>
    <i r="3">
      <x v="103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6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t="default" r="1">
      <x v="14"/>
    </i>
    <i t="default">
      <x v="3"/>
    </i>
    <i>
      <x v="4"/>
      <x v="11"/>
      <x v="45"/>
      <x v="127"/>
    </i>
    <i t="default" r="1">
      <x v="11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D2CD45-EEE6-4583-8A07-F3E066465CD1}" name="PivotTable2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33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28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2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9139C4-3853-4598-94C9-A9DB38A58773}" name="PivotTable1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297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28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93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10"/>
    </i>
    <i r="1">
      <x v="115"/>
    </i>
    <i r="1">
      <x v="117"/>
    </i>
    <i r="1">
      <x v="124"/>
    </i>
    <i r="1">
      <x v="125"/>
    </i>
    <i r="1">
      <x v="126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r="1">
      <x v="127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 filterMode="1">
    <tabColor rgb="FFFF0000"/>
    <pageSetUpPr fitToPage="1"/>
  </sheetPr>
  <dimension ref="A1:U374"/>
  <sheetViews>
    <sheetView topLeftCell="A230" zoomScale="85" zoomScaleNormal="85" workbookViewId="0">
      <selection activeCell="Q323" sqref="Q323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hidden="1" x14ac:dyDescent="0.35">
      <c r="A6" s="24">
        <v>43818</v>
      </c>
      <c r="B6" s="26">
        <f>MONTH(A6)</f>
        <v>12</v>
      </c>
      <c r="C6" s="11">
        <f>YEAR(A6)</f>
        <v>2019</v>
      </c>
      <c r="D6" s="84" t="s">
        <v>325</v>
      </c>
      <c r="E6" s="85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hidden="1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84" t="s">
        <v>325</v>
      </c>
      <c r="E7" s="85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hidden="1" x14ac:dyDescent="0.35">
      <c r="A8" s="24">
        <v>43818</v>
      </c>
      <c r="B8" s="26">
        <f>MONTH(A8)</f>
        <v>12</v>
      </c>
      <c r="C8" s="11">
        <f t="shared" si="1"/>
        <v>2019</v>
      </c>
      <c r="D8" s="84" t="s">
        <v>325</v>
      </c>
      <c r="E8" s="85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hidden="1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84" t="s">
        <v>325</v>
      </c>
      <c r="E9" s="85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hidden="1" x14ac:dyDescent="0.35">
      <c r="A10" s="24">
        <v>43818</v>
      </c>
      <c r="B10" s="26">
        <f t="shared" si="3"/>
        <v>12</v>
      </c>
      <c r="C10" s="11">
        <f t="shared" si="1"/>
        <v>2019</v>
      </c>
      <c r="D10" s="84" t="s">
        <v>325</v>
      </c>
      <c r="E10" s="85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hidden="1" x14ac:dyDescent="0.35">
      <c r="A11" s="27">
        <v>43984</v>
      </c>
      <c r="B11" s="26">
        <f t="shared" si="3"/>
        <v>6</v>
      </c>
      <c r="C11" s="11">
        <f t="shared" si="1"/>
        <v>2020</v>
      </c>
      <c r="D11" s="86" t="s">
        <v>74</v>
      </c>
      <c r="E11" s="85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hidden="1" x14ac:dyDescent="0.35">
      <c r="A12" s="27">
        <v>43984</v>
      </c>
      <c r="B12" s="26">
        <f t="shared" si="3"/>
        <v>6</v>
      </c>
      <c r="C12" s="11">
        <f t="shared" si="1"/>
        <v>2020</v>
      </c>
      <c r="D12" s="86" t="s">
        <v>74</v>
      </c>
      <c r="E12" s="85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hidden="1" x14ac:dyDescent="0.35">
      <c r="A13" s="27">
        <v>43984</v>
      </c>
      <c r="B13" s="26">
        <f t="shared" si="3"/>
        <v>6</v>
      </c>
      <c r="C13" s="11">
        <f t="shared" si="1"/>
        <v>2020</v>
      </c>
      <c r="D13" s="86" t="s">
        <v>74</v>
      </c>
      <c r="E13" s="85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86" t="s">
        <v>74</v>
      </c>
      <c r="E14" s="85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hidden="1" x14ac:dyDescent="0.35">
      <c r="A15" s="27">
        <v>43992</v>
      </c>
      <c r="B15" s="26">
        <f t="shared" si="3"/>
        <v>6</v>
      </c>
      <c r="C15" s="11">
        <f t="shared" si="1"/>
        <v>2020</v>
      </c>
      <c r="D15" s="87">
        <v>100620</v>
      </c>
      <c r="E15" s="85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hidden="1" x14ac:dyDescent="0.35">
      <c r="A16" s="27">
        <v>44016</v>
      </c>
      <c r="B16" s="26">
        <f t="shared" si="3"/>
        <v>7</v>
      </c>
      <c r="C16" s="11">
        <f t="shared" si="1"/>
        <v>2020</v>
      </c>
      <c r="D16" s="86" t="s">
        <v>75</v>
      </c>
      <c r="E16" s="85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hidden="1" x14ac:dyDescent="0.35">
      <c r="A17" s="27">
        <v>44016</v>
      </c>
      <c r="B17" s="26">
        <f t="shared" si="3"/>
        <v>7</v>
      </c>
      <c r="C17" s="11">
        <f t="shared" si="1"/>
        <v>2020</v>
      </c>
      <c r="D17" s="86" t="s">
        <v>75</v>
      </c>
      <c r="E17" s="85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86" t="s">
        <v>75</v>
      </c>
      <c r="E18" s="85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hidden="1" x14ac:dyDescent="0.35">
      <c r="A19" s="27">
        <v>44016</v>
      </c>
      <c r="B19" s="26">
        <f t="shared" si="3"/>
        <v>7</v>
      </c>
      <c r="C19" s="11">
        <f t="shared" si="1"/>
        <v>2020</v>
      </c>
      <c r="D19" s="86" t="s">
        <v>75</v>
      </c>
      <c r="E19" s="85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hidden="1" x14ac:dyDescent="0.35">
      <c r="A20" s="27">
        <v>44020</v>
      </c>
      <c r="B20" s="26">
        <f t="shared" si="3"/>
        <v>7</v>
      </c>
      <c r="C20" s="11">
        <f t="shared" si="1"/>
        <v>2020</v>
      </c>
      <c r="D20" s="86" t="s">
        <v>76</v>
      </c>
      <c r="E20" s="85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hidden="1" x14ac:dyDescent="0.35">
      <c r="A21" s="27">
        <v>44020</v>
      </c>
      <c r="B21" s="26">
        <f t="shared" si="3"/>
        <v>7</v>
      </c>
      <c r="C21" s="11">
        <f t="shared" si="1"/>
        <v>2020</v>
      </c>
      <c r="D21" s="86" t="s">
        <v>76</v>
      </c>
      <c r="E21" s="85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hidden="1" x14ac:dyDescent="0.35">
      <c r="A22" s="27">
        <v>44020</v>
      </c>
      <c r="B22" s="26">
        <f t="shared" si="3"/>
        <v>7</v>
      </c>
      <c r="C22" s="11">
        <f t="shared" si="1"/>
        <v>2020</v>
      </c>
      <c r="D22" s="86" t="s">
        <v>77</v>
      </c>
      <c r="E22" s="85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hidden="1" x14ac:dyDescent="0.35">
      <c r="A23" s="27">
        <v>44020</v>
      </c>
      <c r="B23" s="26">
        <f t="shared" si="3"/>
        <v>7</v>
      </c>
      <c r="C23" s="11">
        <f t="shared" si="1"/>
        <v>2020</v>
      </c>
      <c r="D23" s="86" t="s">
        <v>77</v>
      </c>
      <c r="E23" s="85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hidden="1" x14ac:dyDescent="0.35">
      <c r="A24" s="27">
        <v>44020</v>
      </c>
      <c r="B24" s="26">
        <f t="shared" si="3"/>
        <v>7</v>
      </c>
      <c r="C24" s="11">
        <f t="shared" si="1"/>
        <v>2020</v>
      </c>
      <c r="D24" s="86" t="s">
        <v>77</v>
      </c>
      <c r="E24" s="85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hidden="1" x14ac:dyDescent="0.35">
      <c r="A25" s="27">
        <v>44026</v>
      </c>
      <c r="B25" s="26">
        <f t="shared" si="3"/>
        <v>7</v>
      </c>
      <c r="C25" s="11">
        <f t="shared" si="1"/>
        <v>2020</v>
      </c>
      <c r="D25" s="86" t="s">
        <v>78</v>
      </c>
      <c r="E25" s="85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hidden="1" x14ac:dyDescent="0.35">
      <c r="A26" s="27">
        <v>44034</v>
      </c>
      <c r="B26" s="26">
        <f t="shared" si="3"/>
        <v>7</v>
      </c>
      <c r="C26" s="11">
        <f t="shared" si="1"/>
        <v>2020</v>
      </c>
      <c r="D26" s="86" t="s">
        <v>108</v>
      </c>
      <c r="E26" s="85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hidden="1" x14ac:dyDescent="0.35">
      <c r="A27" s="27">
        <v>44055</v>
      </c>
      <c r="B27" s="26">
        <f t="shared" si="3"/>
        <v>8</v>
      </c>
      <c r="C27" s="11">
        <f t="shared" si="1"/>
        <v>2020</v>
      </c>
      <c r="D27" s="86" t="s">
        <v>109</v>
      </c>
      <c r="E27" s="85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hidden="1" x14ac:dyDescent="0.35">
      <c r="A28" s="27">
        <v>44056</v>
      </c>
      <c r="B28" s="26">
        <f t="shared" si="3"/>
        <v>8</v>
      </c>
      <c r="C28" s="11">
        <f t="shared" si="1"/>
        <v>2020</v>
      </c>
      <c r="D28" s="86" t="s">
        <v>326</v>
      </c>
      <c r="E28" s="85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hidden="1" x14ac:dyDescent="0.35">
      <c r="A29" s="27">
        <v>44056</v>
      </c>
      <c r="B29" s="26">
        <f t="shared" si="3"/>
        <v>8</v>
      </c>
      <c r="C29" s="11">
        <f t="shared" si="1"/>
        <v>2020</v>
      </c>
      <c r="D29" s="86" t="s">
        <v>404</v>
      </c>
      <c r="E29" s="85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hidden="1" x14ac:dyDescent="0.35">
      <c r="A30" s="27">
        <v>44056</v>
      </c>
      <c r="B30" s="26">
        <f t="shared" si="3"/>
        <v>8</v>
      </c>
      <c r="C30" s="11">
        <f t="shared" si="1"/>
        <v>2020</v>
      </c>
      <c r="D30" s="86" t="s">
        <v>79</v>
      </c>
      <c r="E30" s="85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hidden="1" x14ac:dyDescent="0.35">
      <c r="A31" s="27">
        <v>44065</v>
      </c>
      <c r="B31" s="26">
        <f t="shared" si="3"/>
        <v>8</v>
      </c>
      <c r="C31" s="11">
        <f t="shared" si="1"/>
        <v>2020</v>
      </c>
      <c r="D31" s="86" t="s">
        <v>80</v>
      </c>
      <c r="E31" s="85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hidden="1" x14ac:dyDescent="0.35">
      <c r="A32" s="27">
        <v>44070</v>
      </c>
      <c r="B32" s="26">
        <f t="shared" si="3"/>
        <v>8</v>
      </c>
      <c r="C32" s="11">
        <f t="shared" si="1"/>
        <v>2020</v>
      </c>
      <c r="D32" s="86" t="s">
        <v>82</v>
      </c>
      <c r="E32" s="85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hidden="1" x14ac:dyDescent="0.35">
      <c r="A33" s="27">
        <v>44070</v>
      </c>
      <c r="B33" s="26">
        <f t="shared" si="3"/>
        <v>8</v>
      </c>
      <c r="C33" s="11">
        <f t="shared" si="1"/>
        <v>2020</v>
      </c>
      <c r="D33" s="86" t="s">
        <v>82</v>
      </c>
      <c r="E33" s="85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hidden="1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86" t="s">
        <v>81</v>
      </c>
      <c r="E34" s="85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hidden="1" x14ac:dyDescent="0.35">
      <c r="A35" s="27">
        <v>44076</v>
      </c>
      <c r="B35" s="26">
        <f t="shared" si="3"/>
        <v>9</v>
      </c>
      <c r="C35" s="11">
        <f t="shared" si="1"/>
        <v>2020</v>
      </c>
      <c r="D35" s="86" t="s">
        <v>83</v>
      </c>
      <c r="E35" s="85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hidden="1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86" t="s">
        <v>107</v>
      </c>
      <c r="E36" s="85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86" t="s">
        <v>107</v>
      </c>
      <c r="E37" s="85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hidden="1" x14ac:dyDescent="0.35">
      <c r="A38" s="27">
        <v>44091</v>
      </c>
      <c r="B38" s="26">
        <f t="shared" si="3"/>
        <v>9</v>
      </c>
      <c r="C38" s="11">
        <f t="shared" si="1"/>
        <v>2020</v>
      </c>
      <c r="D38" s="86" t="s">
        <v>106</v>
      </c>
      <c r="E38" s="85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hidden="1" x14ac:dyDescent="0.35">
      <c r="A39" s="27">
        <v>44091</v>
      </c>
      <c r="B39" s="26">
        <f t="shared" si="3"/>
        <v>9</v>
      </c>
      <c r="C39" s="11">
        <f t="shared" si="1"/>
        <v>2020</v>
      </c>
      <c r="D39" s="86" t="s">
        <v>106</v>
      </c>
      <c r="E39" s="85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hidden="1" x14ac:dyDescent="0.35">
      <c r="A40" s="27">
        <v>44097</v>
      </c>
      <c r="B40" s="26">
        <f t="shared" si="3"/>
        <v>9</v>
      </c>
      <c r="C40" s="11">
        <f t="shared" si="1"/>
        <v>2020</v>
      </c>
      <c r="D40" s="2" t="s">
        <v>85</v>
      </c>
      <c r="E40" s="85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hidden="1" x14ac:dyDescent="0.35">
      <c r="A41" s="27">
        <v>44097</v>
      </c>
      <c r="B41" s="26">
        <f t="shared" si="3"/>
        <v>9</v>
      </c>
      <c r="C41" s="11">
        <f t="shared" si="1"/>
        <v>2020</v>
      </c>
      <c r="D41" s="2" t="s">
        <v>85</v>
      </c>
      <c r="E41" s="85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hidden="1" x14ac:dyDescent="0.35">
      <c r="A42" s="27">
        <v>44097</v>
      </c>
      <c r="B42" s="26">
        <f t="shared" si="3"/>
        <v>9</v>
      </c>
      <c r="C42" s="11">
        <f t="shared" si="1"/>
        <v>2020</v>
      </c>
      <c r="D42" s="2" t="s">
        <v>85</v>
      </c>
      <c r="E42" s="85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hidden="1" x14ac:dyDescent="0.35">
      <c r="A43" s="27">
        <v>44097</v>
      </c>
      <c r="B43" s="26">
        <f t="shared" si="3"/>
        <v>9</v>
      </c>
      <c r="C43" s="11">
        <f t="shared" si="1"/>
        <v>2020</v>
      </c>
      <c r="D43" s="2" t="s">
        <v>85</v>
      </c>
      <c r="E43" s="85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hidden="1" x14ac:dyDescent="0.35">
      <c r="A44" s="27">
        <v>44097</v>
      </c>
      <c r="B44" s="26">
        <f t="shared" si="3"/>
        <v>9</v>
      </c>
      <c r="C44" s="11">
        <f t="shared" si="1"/>
        <v>2020</v>
      </c>
      <c r="D44" s="2" t="s">
        <v>85</v>
      </c>
      <c r="E44" s="85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hidden="1" x14ac:dyDescent="0.35">
      <c r="A45" s="27">
        <v>44097</v>
      </c>
      <c r="B45" s="26">
        <f t="shared" si="3"/>
        <v>9</v>
      </c>
      <c r="C45" s="11">
        <f t="shared" si="1"/>
        <v>2020</v>
      </c>
      <c r="D45" s="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hidden="1" x14ac:dyDescent="0.35">
      <c r="A46" s="27">
        <v>44105</v>
      </c>
      <c r="B46" s="26">
        <f t="shared" si="3"/>
        <v>10</v>
      </c>
      <c r="C46" s="11">
        <f t="shared" si="1"/>
        <v>2020</v>
      </c>
      <c r="D46" s="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hidden="1" x14ac:dyDescent="0.35">
      <c r="A47" s="27">
        <v>44105</v>
      </c>
      <c r="B47" s="26">
        <f t="shared" si="3"/>
        <v>10</v>
      </c>
      <c r="C47" s="11">
        <f t="shared" si="1"/>
        <v>2020</v>
      </c>
      <c r="D47" s="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hidden="1" x14ac:dyDescent="0.35">
      <c r="A48" s="27">
        <v>44105</v>
      </c>
      <c r="B48" s="26">
        <f t="shared" si="3"/>
        <v>10</v>
      </c>
      <c r="C48" s="11">
        <f t="shared" si="1"/>
        <v>2020</v>
      </c>
      <c r="D48" s="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hidden="1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hidden="1" x14ac:dyDescent="0.35">
      <c r="A50" s="27">
        <v>44113</v>
      </c>
      <c r="B50" s="26">
        <f t="shared" si="3"/>
        <v>10</v>
      </c>
      <c r="C50" s="11">
        <f t="shared" si="1"/>
        <v>2020</v>
      </c>
      <c r="D50" s="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hidden="1" x14ac:dyDescent="0.35">
      <c r="A51" s="27">
        <v>44113</v>
      </c>
      <c r="B51" s="26">
        <f t="shared" si="3"/>
        <v>10</v>
      </c>
      <c r="C51" s="11">
        <f t="shared" si="1"/>
        <v>2020</v>
      </c>
      <c r="D51" s="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hidden="1" x14ac:dyDescent="0.35">
      <c r="A53" s="27">
        <v>44113</v>
      </c>
      <c r="B53" s="26">
        <f t="shared" si="3"/>
        <v>10</v>
      </c>
      <c r="C53" s="11">
        <f t="shared" si="1"/>
        <v>2020</v>
      </c>
      <c r="D53" s="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hidden="1" x14ac:dyDescent="0.35">
      <c r="A54" s="27">
        <v>44123</v>
      </c>
      <c r="B54" s="26">
        <f t="shared" si="3"/>
        <v>10</v>
      </c>
      <c r="C54" s="11">
        <f t="shared" si="1"/>
        <v>2020</v>
      </c>
      <c r="D54" s="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hidden="1" x14ac:dyDescent="0.35">
      <c r="A55" s="27">
        <v>44123</v>
      </c>
      <c r="B55" s="26">
        <f t="shared" si="3"/>
        <v>10</v>
      </c>
      <c r="C55" s="11">
        <f t="shared" si="1"/>
        <v>2020</v>
      </c>
      <c r="D55" s="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hidden="1" x14ac:dyDescent="0.35">
      <c r="A56" s="27">
        <v>44123</v>
      </c>
      <c r="B56" s="26">
        <f t="shared" si="3"/>
        <v>10</v>
      </c>
      <c r="C56" s="11">
        <f t="shared" si="1"/>
        <v>2020</v>
      </c>
      <c r="D56" s="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hidden="1" x14ac:dyDescent="0.35">
      <c r="A57" s="27">
        <v>44123</v>
      </c>
      <c r="B57" s="26">
        <f t="shared" si="3"/>
        <v>10</v>
      </c>
      <c r="C57" s="11">
        <f t="shared" si="1"/>
        <v>2020</v>
      </c>
      <c r="D57" s="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hidden="1" x14ac:dyDescent="0.35">
      <c r="A58" s="27">
        <v>44123</v>
      </c>
      <c r="B58" s="26">
        <f t="shared" si="3"/>
        <v>10</v>
      </c>
      <c r="C58" s="11">
        <f t="shared" si="1"/>
        <v>2020</v>
      </c>
      <c r="D58" s="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hidden="1" x14ac:dyDescent="0.35">
      <c r="A59" s="27">
        <v>44123</v>
      </c>
      <c r="B59" s="26">
        <f t="shared" si="3"/>
        <v>10</v>
      </c>
      <c r="C59" s="11">
        <f t="shared" si="1"/>
        <v>2020</v>
      </c>
      <c r="D59" s="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hidden="1" x14ac:dyDescent="0.35">
      <c r="A60" s="27">
        <v>44123</v>
      </c>
      <c r="B60" s="26">
        <f t="shared" si="3"/>
        <v>10</v>
      </c>
      <c r="C60" s="11">
        <f t="shared" si="1"/>
        <v>2020</v>
      </c>
      <c r="D60" s="8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hidden="1" x14ac:dyDescent="0.35">
      <c r="A61" s="27">
        <v>44145</v>
      </c>
      <c r="B61" s="26">
        <f t="shared" si="3"/>
        <v>11</v>
      </c>
      <c r="C61" s="11">
        <f t="shared" si="1"/>
        <v>2020</v>
      </c>
      <c r="D61" s="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hidden="1" x14ac:dyDescent="0.35">
      <c r="A63" s="27">
        <v>44154</v>
      </c>
      <c r="B63" s="10">
        <f t="shared" si="3"/>
        <v>11</v>
      </c>
      <c r="C63" s="11">
        <f t="shared" si="1"/>
        <v>2020</v>
      </c>
      <c r="D63" s="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hidden="1" x14ac:dyDescent="0.35">
      <c r="A64" s="27">
        <v>44155</v>
      </c>
      <c r="B64" s="10">
        <f t="shared" si="3"/>
        <v>11</v>
      </c>
      <c r="C64" s="11">
        <f t="shared" si="1"/>
        <v>2020</v>
      </c>
      <c r="D64" s="8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hidden="1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hidden="1" x14ac:dyDescent="0.35">
      <c r="A66" s="27">
        <v>44160</v>
      </c>
      <c r="B66" s="10">
        <f t="shared" si="10"/>
        <v>11</v>
      </c>
      <c r="C66" s="11">
        <f t="shared" si="1"/>
        <v>2020</v>
      </c>
      <c r="D66" s="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hidden="1" x14ac:dyDescent="0.35">
      <c r="A67" s="27">
        <v>44160</v>
      </c>
      <c r="B67" s="10">
        <f t="shared" si="10"/>
        <v>11</v>
      </c>
      <c r="C67" s="11">
        <f t="shared" si="1"/>
        <v>2020</v>
      </c>
      <c r="D67" s="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hidden="1" x14ac:dyDescent="0.35">
      <c r="A68" s="27">
        <v>44166</v>
      </c>
      <c r="B68" s="10">
        <f t="shared" si="10"/>
        <v>12</v>
      </c>
      <c r="C68" s="11">
        <f t="shared" si="1"/>
        <v>2020</v>
      </c>
      <c r="D68" s="4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hidden="1" x14ac:dyDescent="0.35">
      <c r="A69" s="27">
        <v>44167</v>
      </c>
      <c r="B69" s="10">
        <f t="shared" si="10"/>
        <v>12</v>
      </c>
      <c r="C69" s="11">
        <f t="shared" si="1"/>
        <v>2020</v>
      </c>
      <c r="D69" s="4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hidden="1" x14ac:dyDescent="0.35">
      <c r="A70" s="27">
        <v>44180</v>
      </c>
      <c r="B70" s="10">
        <f t="shared" si="10"/>
        <v>12</v>
      </c>
      <c r="C70" s="11">
        <f t="shared" si="1"/>
        <v>2020</v>
      </c>
      <c r="D70" s="4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hidden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hidden="1" x14ac:dyDescent="0.35">
      <c r="A72" s="27">
        <v>44202</v>
      </c>
      <c r="B72" s="10">
        <f t="shared" si="10"/>
        <v>1</v>
      </c>
      <c r="C72" s="11">
        <f t="shared" si="11"/>
        <v>2021</v>
      </c>
      <c r="D72" s="14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hidden="1" x14ac:dyDescent="0.35">
      <c r="A73" s="27">
        <v>44202</v>
      </c>
      <c r="B73" s="10">
        <f t="shared" si="10"/>
        <v>1</v>
      </c>
      <c r="C73" s="11">
        <f t="shared" si="11"/>
        <v>2021</v>
      </c>
      <c r="D73" s="4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hidden="1" x14ac:dyDescent="0.35">
      <c r="A74" s="27">
        <v>44202</v>
      </c>
      <c r="B74" s="10">
        <f t="shared" si="10"/>
        <v>1</v>
      </c>
      <c r="C74" s="11">
        <f t="shared" si="11"/>
        <v>2021</v>
      </c>
      <c r="D74" s="4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hidden="1" x14ac:dyDescent="0.35">
      <c r="A75" s="27">
        <v>44202</v>
      </c>
      <c r="B75" s="10">
        <f t="shared" si="10"/>
        <v>1</v>
      </c>
      <c r="C75" s="11">
        <f t="shared" si="11"/>
        <v>2021</v>
      </c>
      <c r="D75" s="4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hidden="1" x14ac:dyDescent="0.35">
      <c r="A76" s="27">
        <v>44202</v>
      </c>
      <c r="B76" s="10">
        <f t="shared" si="10"/>
        <v>1</v>
      </c>
      <c r="C76" s="11">
        <f t="shared" si="11"/>
        <v>2021</v>
      </c>
      <c r="D76" s="4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hidden="1" x14ac:dyDescent="0.35">
      <c r="A77" s="27">
        <v>44202</v>
      </c>
      <c r="B77" s="10">
        <f t="shared" si="10"/>
        <v>1</v>
      </c>
      <c r="C77" s="11">
        <f t="shared" si="11"/>
        <v>2021</v>
      </c>
      <c r="D77" s="4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hidden="1" x14ac:dyDescent="0.35">
      <c r="A78" s="27">
        <v>44202</v>
      </c>
      <c r="B78" s="10">
        <f t="shared" si="10"/>
        <v>1</v>
      </c>
      <c r="C78" s="11">
        <f t="shared" si="11"/>
        <v>2021</v>
      </c>
      <c r="D78" s="4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hidden="1" x14ac:dyDescent="0.35">
      <c r="A79" s="27">
        <v>44202</v>
      </c>
      <c r="B79" s="10">
        <f t="shared" si="10"/>
        <v>1</v>
      </c>
      <c r="C79" s="11">
        <f t="shared" si="11"/>
        <v>2021</v>
      </c>
      <c r="D79" s="4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hidden="1" x14ac:dyDescent="0.35">
      <c r="A80" s="27">
        <v>44202</v>
      </c>
      <c r="B80" s="10">
        <f t="shared" si="10"/>
        <v>1</v>
      </c>
      <c r="C80" s="11">
        <f t="shared" si="11"/>
        <v>2021</v>
      </c>
      <c r="D80" s="4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hidden="1" x14ac:dyDescent="0.35">
      <c r="A81" s="27">
        <v>44203</v>
      </c>
      <c r="B81" s="10">
        <f t="shared" si="10"/>
        <v>1</v>
      </c>
      <c r="C81" s="11">
        <f t="shared" si="11"/>
        <v>2021</v>
      </c>
      <c r="D81" s="4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hidden="1" x14ac:dyDescent="0.35">
      <c r="A82" s="27">
        <v>44203</v>
      </c>
      <c r="B82" s="10">
        <f t="shared" si="10"/>
        <v>1</v>
      </c>
      <c r="C82" s="11">
        <f t="shared" si="11"/>
        <v>2021</v>
      </c>
      <c r="D82" s="4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hidden="1" x14ac:dyDescent="0.35">
      <c r="A83" s="27">
        <v>44214</v>
      </c>
      <c r="B83" s="10">
        <f t="shared" si="10"/>
        <v>1</v>
      </c>
      <c r="C83" s="11">
        <f t="shared" si="11"/>
        <v>2021</v>
      </c>
      <c r="D83" s="4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hidden="1" x14ac:dyDescent="0.35">
      <c r="A84" s="27">
        <v>44214</v>
      </c>
      <c r="B84" s="51">
        <f t="shared" si="10"/>
        <v>1</v>
      </c>
      <c r="C84" s="11">
        <f t="shared" si="11"/>
        <v>2021</v>
      </c>
      <c r="D84" s="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hidden="1" x14ac:dyDescent="0.35">
      <c r="A85" s="27">
        <v>44218</v>
      </c>
      <c r="B85" s="51">
        <f t="shared" si="10"/>
        <v>1</v>
      </c>
      <c r="C85" s="11">
        <f t="shared" si="11"/>
        <v>2021</v>
      </c>
      <c r="D85" s="4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hidden="1" x14ac:dyDescent="0.35">
      <c r="A86" s="27">
        <v>44231</v>
      </c>
      <c r="B86" s="51">
        <f t="shared" si="10"/>
        <v>2</v>
      </c>
      <c r="C86" s="11">
        <f t="shared" si="11"/>
        <v>2021</v>
      </c>
      <c r="D86" s="4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hidden="1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hidden="1" x14ac:dyDescent="0.35">
      <c r="A88" s="27">
        <v>44231</v>
      </c>
      <c r="B88" s="51">
        <f t="shared" si="15"/>
        <v>2</v>
      </c>
      <c r="C88" s="11">
        <f t="shared" si="11"/>
        <v>2021</v>
      </c>
      <c r="D88" s="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hidden="1" x14ac:dyDescent="0.35">
      <c r="A90" s="27">
        <v>44231</v>
      </c>
      <c r="B90" s="51">
        <v>2</v>
      </c>
      <c r="C90" s="11">
        <f t="shared" si="11"/>
        <v>2021</v>
      </c>
      <c r="D90" s="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hidden="1" x14ac:dyDescent="0.35">
      <c r="A91" s="27">
        <v>44231</v>
      </c>
      <c r="B91" s="51">
        <f t="shared" si="15"/>
        <v>2</v>
      </c>
      <c r="C91" s="11">
        <f t="shared" si="11"/>
        <v>2021</v>
      </c>
      <c r="D91" s="49" t="s">
        <v>289</v>
      </c>
      <c r="E91" s="2" t="s">
        <v>10</v>
      </c>
      <c r="F91" s="30" t="s">
        <v>193</v>
      </c>
      <c r="G91" s="93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94" t="s">
        <v>484</v>
      </c>
      <c r="R91" s="15"/>
    </row>
    <row r="92" spans="1:18" customFormat="1" ht="29" hidden="1" x14ac:dyDescent="0.35">
      <c r="A92" s="27">
        <v>44231</v>
      </c>
      <c r="B92" s="51">
        <f t="shared" si="15"/>
        <v>2</v>
      </c>
      <c r="C92" s="11">
        <f t="shared" si="11"/>
        <v>2021</v>
      </c>
      <c r="D92" s="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hidden="1" x14ac:dyDescent="0.35">
      <c r="A93" s="27">
        <v>44231</v>
      </c>
      <c r="B93" s="51">
        <f t="shared" si="15"/>
        <v>2</v>
      </c>
      <c r="C93" s="11">
        <f t="shared" si="11"/>
        <v>2021</v>
      </c>
      <c r="D93" s="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1004</v>
      </c>
      <c r="O93" s="2">
        <f>2+2+2+2+2+1+1</f>
        <v>12</v>
      </c>
      <c r="P93" s="47">
        <f t="shared" si="12"/>
        <v>0</v>
      </c>
      <c r="Q93" s="15" t="s">
        <v>1005</v>
      </c>
      <c r="R93" s="15"/>
    </row>
    <row r="94" spans="1:18" customFormat="1" ht="29" hidden="1" x14ac:dyDescent="0.35">
      <c r="A94" s="27">
        <v>44235</v>
      </c>
      <c r="B94" s="51">
        <f t="shared" si="15"/>
        <v>2</v>
      </c>
      <c r="C94" s="11">
        <f t="shared" si="11"/>
        <v>2021</v>
      </c>
      <c r="D94" s="4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hidden="1" x14ac:dyDescent="0.35">
      <c r="A95" s="27">
        <v>44249</v>
      </c>
      <c r="B95" s="51">
        <f t="shared" si="15"/>
        <v>2</v>
      </c>
      <c r="C95" s="11">
        <f t="shared" si="11"/>
        <v>2021</v>
      </c>
      <c r="D95" s="2" t="s">
        <v>909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hidden="1" x14ac:dyDescent="0.35">
      <c r="A96" s="27">
        <v>44251</v>
      </c>
      <c r="B96" s="51">
        <f t="shared" si="15"/>
        <v>2</v>
      </c>
      <c r="C96" s="11">
        <f t="shared" si="11"/>
        <v>2021</v>
      </c>
      <c r="D96" s="4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hidden="1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49" t="s">
        <v>308</v>
      </c>
      <c r="E97" s="85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hidden="1" x14ac:dyDescent="0.35">
      <c r="A98" s="27">
        <v>44253</v>
      </c>
      <c r="B98" s="12">
        <f t="shared" si="15"/>
        <v>2</v>
      </c>
      <c r="C98" s="11">
        <f t="shared" si="11"/>
        <v>2021</v>
      </c>
      <c r="D98" s="2" t="s">
        <v>308</v>
      </c>
      <c r="E98" s="85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hidden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49" t="s">
        <v>309</v>
      </c>
      <c r="E99" s="85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43.5" hidden="1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04">
        <v>18634</v>
      </c>
      <c r="E100" s="85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1045</v>
      </c>
      <c r="O100" s="2">
        <f>4+1+4+4+4</f>
        <v>17</v>
      </c>
      <c r="P100" s="47">
        <f t="shared" si="12"/>
        <v>3</v>
      </c>
      <c r="Q100" s="15" t="s">
        <v>1046</v>
      </c>
      <c r="R100" s="15"/>
    </row>
    <row r="101" spans="1:20" customFormat="1" ht="29" hidden="1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105" t="s">
        <v>311</v>
      </c>
      <c r="E101" s="85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hidden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04">
        <v>18674</v>
      </c>
      <c r="E102" s="85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hidden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04">
        <v>18674</v>
      </c>
      <c r="E103" s="85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hidden="1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49" t="s">
        <v>312</v>
      </c>
      <c r="E104" s="85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hidden="1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49" t="s">
        <v>327</v>
      </c>
      <c r="E105" s="85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89" t="s">
        <v>328</v>
      </c>
      <c r="E106" s="85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hidden="1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49" t="s">
        <v>328</v>
      </c>
      <c r="E107" s="85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hidden="1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89" t="s">
        <v>330</v>
      </c>
      <c r="E108" s="85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hidden="1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49" t="s">
        <v>329</v>
      </c>
      <c r="E109" s="85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hidden="1" x14ac:dyDescent="0.35">
      <c r="A110" s="70">
        <v>44285</v>
      </c>
      <c r="B110" s="71">
        <f>MONTH(A110)</f>
        <v>3</v>
      </c>
      <c r="C110" s="72">
        <f t="shared" si="24"/>
        <v>2021</v>
      </c>
      <c r="D110" s="75" t="s">
        <v>331</v>
      </c>
      <c r="E110" s="90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hidden="1" x14ac:dyDescent="0.35">
      <c r="A111" s="70">
        <v>44287</v>
      </c>
      <c r="B111" s="71">
        <f>MONTH(A111)</f>
        <v>4</v>
      </c>
      <c r="C111" s="72">
        <f t="shared" si="24"/>
        <v>2021</v>
      </c>
      <c r="D111" s="75" t="s">
        <v>366</v>
      </c>
      <c r="E111" s="90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hidden="1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75" t="s">
        <v>367</v>
      </c>
      <c r="E112" s="90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hidden="1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75" t="s">
        <v>367</v>
      </c>
      <c r="E113" s="90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hidden="1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91" t="s">
        <v>368</v>
      </c>
      <c r="E114" s="90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hidden="1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91" t="s">
        <v>351</v>
      </c>
      <c r="E115" s="90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92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hidden="1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83" t="s">
        <v>351</v>
      </c>
      <c r="E116" s="90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hidden="1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91" t="s">
        <v>369</v>
      </c>
      <c r="E117" s="90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hidden="1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91" t="s">
        <v>370</v>
      </c>
      <c r="E118" s="90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hidden="1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91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hidden="1" x14ac:dyDescent="0.35">
      <c r="A120" s="70" t="s">
        <v>350</v>
      </c>
      <c r="B120" s="51">
        <v>4</v>
      </c>
      <c r="C120" s="11">
        <v>2021</v>
      </c>
      <c r="D120" s="91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hidden="1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91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92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hidden="1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91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hidden="1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91" t="s">
        <v>383</v>
      </c>
      <c r="E123" s="90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92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91" t="s">
        <v>383</v>
      </c>
      <c r="E124" s="90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92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hidden="1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91" t="s">
        <v>383</v>
      </c>
      <c r="E125" s="90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hidden="1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91" t="s">
        <v>910</v>
      </c>
      <c r="E126" s="90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hidden="1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91" t="s">
        <v>910</v>
      </c>
      <c r="E127" s="90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hidden="1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91" t="s">
        <v>384</v>
      </c>
      <c r="E128" s="85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92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hidden="1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91" t="s">
        <v>384</v>
      </c>
      <c r="E129" s="85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92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hidden="1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91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92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hidden="1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91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92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hidden="1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91" t="s">
        <v>386</v>
      </c>
      <c r="E132" s="90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hidden="1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99" t="s">
        <v>526</v>
      </c>
      <c r="E133" s="85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92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hidden="1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99" t="s">
        <v>527</v>
      </c>
      <c r="E134" s="85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92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hidden="1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99" t="s">
        <v>527</v>
      </c>
      <c r="E135" s="85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hidden="1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99" t="s">
        <v>527</v>
      </c>
      <c r="E136" s="85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92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hidden="1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99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92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906</v>
      </c>
    </row>
    <row r="138" spans="1:21" ht="72.5" hidden="1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91" t="s">
        <v>437</v>
      </c>
      <c r="E138" s="85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92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hidden="1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99" t="s">
        <v>433</v>
      </c>
      <c r="E139" s="85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92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hidden="1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91" t="s">
        <v>758</v>
      </c>
      <c r="E140" s="85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hidden="1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99" t="s">
        <v>434</v>
      </c>
      <c r="E141" s="85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hidden="1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99" t="s">
        <v>434</v>
      </c>
      <c r="E142" s="85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hidden="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99" t="s">
        <v>434</v>
      </c>
      <c r="E143" s="85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hidden="1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99" t="s">
        <v>434</v>
      </c>
      <c r="E144" s="85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hidden="1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99" t="s">
        <v>434</v>
      </c>
      <c r="E145" s="85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hidden="1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99" t="s">
        <v>528</v>
      </c>
      <c r="E146" s="85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hidden="1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99" t="s">
        <v>528</v>
      </c>
      <c r="E147" s="85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hidden="1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99" t="s">
        <v>529</v>
      </c>
      <c r="E148" s="85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92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hidden="1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91" t="s">
        <v>445</v>
      </c>
      <c r="E149" s="85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hidden="1" x14ac:dyDescent="0.35">
      <c r="A150" s="70">
        <v>44484</v>
      </c>
      <c r="B150" s="51">
        <f>MONTH(A150)</f>
        <v>10</v>
      </c>
      <c r="C150" s="11">
        <f t="shared" si="43"/>
        <v>2021</v>
      </c>
      <c r="D150" s="91" t="s">
        <v>446</v>
      </c>
      <c r="E150" s="85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hidden="1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91" t="s">
        <v>446</v>
      </c>
      <c r="E151" s="85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hidden="1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99" t="s">
        <v>490</v>
      </c>
      <c r="E152" s="85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hidden="1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1">
        <v>18084</v>
      </c>
      <c r="E153" s="85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92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hidden="1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99" t="s">
        <v>533</v>
      </c>
      <c r="E154" s="85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92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hidden="1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99" t="s">
        <v>490</v>
      </c>
      <c r="E155" s="85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hidden="1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99" t="s">
        <v>490</v>
      </c>
      <c r="E156" s="85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92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hidden="1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99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99" t="s">
        <v>534</v>
      </c>
      <c r="E158" s="85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92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6" t="s">
        <v>480</v>
      </c>
    </row>
    <row r="159" spans="1:18" ht="29" hidden="1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99" t="s">
        <v>534</v>
      </c>
      <c r="E159" s="85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92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hidden="1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0" t="s">
        <v>494</v>
      </c>
      <c r="E160" s="85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92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hidden="1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91" t="s">
        <v>535</v>
      </c>
      <c r="E161" s="85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92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hidden="1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91" t="s">
        <v>536</v>
      </c>
      <c r="E162" s="85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hidden="1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91" t="s">
        <v>536</v>
      </c>
      <c r="E163" s="85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hidden="1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91" t="s">
        <v>537</v>
      </c>
      <c r="E164" s="85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92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hidden="1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91" t="s">
        <v>538</v>
      </c>
      <c r="E165" s="85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92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hidden="1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91" t="s">
        <v>539</v>
      </c>
      <c r="E166" s="85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92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hidden="1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91" t="s">
        <v>540</v>
      </c>
      <c r="E167" s="85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92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91" t="s">
        <v>540</v>
      </c>
      <c r="E168" s="85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hidden="1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91" t="s">
        <v>532</v>
      </c>
      <c r="E169" s="85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hidden="1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91" t="s">
        <v>905</v>
      </c>
      <c r="E170" s="85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92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hidden="1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99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hidden="1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91" t="s">
        <v>541</v>
      </c>
      <c r="E172" s="85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hidden="1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91" t="s">
        <v>542</v>
      </c>
      <c r="E173" s="85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hidden="1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91" t="s">
        <v>543</v>
      </c>
      <c r="E174" s="85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92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hidden="1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91" t="s">
        <v>552</v>
      </c>
      <c r="E175" s="85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hidden="1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91" t="s">
        <v>552</v>
      </c>
      <c r="E176" s="85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92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hidden="1" x14ac:dyDescent="0.35">
      <c r="A177" s="70">
        <v>44526</v>
      </c>
      <c r="B177" s="51">
        <v>11</v>
      </c>
      <c r="C177" s="11">
        <v>2021</v>
      </c>
      <c r="D177" s="91" t="s">
        <v>551</v>
      </c>
      <c r="E177" s="85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hidden="1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91" t="s">
        <v>572</v>
      </c>
      <c r="E178" s="85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92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91" t="s">
        <v>572</v>
      </c>
      <c r="E179" s="85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92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hidden="1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91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92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hidden="1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91" t="s">
        <v>574</v>
      </c>
      <c r="E181" s="85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103" t="s">
        <v>908</v>
      </c>
    </row>
    <row r="182" spans="1:21" ht="43.5" hidden="1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91" t="s">
        <v>574</v>
      </c>
      <c r="E182" s="85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92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103" t="s">
        <v>908</v>
      </c>
    </row>
    <row r="183" spans="1:21" ht="29" hidden="1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91" t="s">
        <v>571</v>
      </c>
      <c r="E183" s="85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hidden="1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91" t="s">
        <v>571</v>
      </c>
      <c r="E184" s="85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hidden="1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91" t="s">
        <v>567</v>
      </c>
      <c r="E185" s="85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hidden="1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91" t="s">
        <v>567</v>
      </c>
      <c r="E186" s="85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hidden="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91"/>
      <c r="E187" s="90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92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hidden="1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91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92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hidden="1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91" t="s">
        <v>577</v>
      </c>
      <c r="E189" s="90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92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hidden="1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91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92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hidden="1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91" t="s">
        <v>577</v>
      </c>
      <c r="E191" s="90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hidden="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91" t="s">
        <v>577</v>
      </c>
      <c r="E192" s="90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hidden="1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91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102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hidden="1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91" t="s">
        <v>594</v>
      </c>
      <c r="E194" s="85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hidden="1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91" t="s">
        <v>594</v>
      </c>
      <c r="E195" s="85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hidden="1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91" t="s">
        <v>594</v>
      </c>
      <c r="E196" s="85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hidden="1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91" t="s">
        <v>603</v>
      </c>
      <c r="E197" s="85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hidden="1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91" t="s">
        <v>604</v>
      </c>
      <c r="E198" s="85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hidden="1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91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hidden="1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91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92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hidden="1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91" t="s">
        <v>911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92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hidden="1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91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hidden="1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91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92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hidden="1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91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hidden="1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91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hidden="1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91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hidden="1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91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hidden="1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91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92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hidden="1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91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92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hidden="1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91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92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hidden="1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91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hidden="1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91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hidden="1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91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29" hidden="1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91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78" t="s">
        <v>863</v>
      </c>
      <c r="O214" s="64">
        <f>3+2</f>
        <v>5</v>
      </c>
      <c r="P214" s="67">
        <f t="shared" si="65"/>
        <v>7</v>
      </c>
      <c r="Q214" s="68" t="s">
        <v>864</v>
      </c>
      <c r="R214" s="68"/>
    </row>
    <row r="215" spans="1:18" ht="130.5" hidden="1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91" t="s">
        <v>912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92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hidden="1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91" t="s">
        <v>912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92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hidden="1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91" t="s">
        <v>912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hidden="1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91" t="s">
        <v>912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92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hidden="1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91" t="s">
        <v>913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92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hidden="1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91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92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hidden="1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91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hidden="1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91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92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hidden="1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91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92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hidden="1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91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92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hidden="1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91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92" t="s">
        <v>1002</v>
      </c>
      <c r="O225" s="64">
        <f>3+1+2+2+1+1</f>
        <v>10</v>
      </c>
      <c r="P225" s="67">
        <f t="shared" si="65"/>
        <v>0</v>
      </c>
      <c r="Q225" s="68" t="s">
        <v>1003</v>
      </c>
      <c r="R225" s="68"/>
    </row>
    <row r="226" spans="1:18" ht="116" hidden="1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91" t="s">
        <v>915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92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hidden="1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91" t="s">
        <v>914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92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hidden="1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91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hidden="1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91" t="s">
        <v>916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91" t="s">
        <v>916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92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hidden="1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91" t="s">
        <v>916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hidden="1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91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hidden="1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91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hidden="1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91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hidden="1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91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hidden="1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91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92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hidden="1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91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92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hidden="1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91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92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hidden="1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91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92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hidden="1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91" t="s">
        <v>917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92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hidden="1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91" t="s">
        <v>917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92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hidden="1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91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hidden="1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D243" s="69"/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hidden="1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91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hidden="1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91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hidden="1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91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87" hidden="1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91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92" t="s">
        <v>1065</v>
      </c>
      <c r="O247" s="64">
        <f>1+3+2+2+4+2</f>
        <v>14</v>
      </c>
      <c r="P247" s="67">
        <f t="shared" si="107"/>
        <v>6</v>
      </c>
      <c r="Q247" s="68" t="s">
        <v>1066</v>
      </c>
      <c r="R247" s="68"/>
    </row>
    <row r="248" spans="1:18" ht="145" hidden="1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91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92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hidden="1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91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92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hidden="1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91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92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hidden="1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91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hidden="1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91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hidden="1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91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hidden="1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91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hidden="1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91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hidden="1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91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hidden="1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91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hidden="1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91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92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hidden="1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91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92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hidden="1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91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92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hidden="1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91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92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hidden="1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91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92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hidden="1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91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92" t="s">
        <v>951</v>
      </c>
      <c r="O263" s="64">
        <f>1+1+1+1</f>
        <v>4</v>
      </c>
      <c r="P263" s="67">
        <f t="shared" si="107"/>
        <v>0</v>
      </c>
      <c r="Q263" s="68" t="s">
        <v>952</v>
      </c>
      <c r="R263" s="68"/>
    </row>
    <row r="264" spans="1:18" ht="29" hidden="1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91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hidden="1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91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hidden="1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91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92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hidden="1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91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hidden="1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91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92" t="s">
        <v>962</v>
      </c>
      <c r="O268" s="64">
        <f>2+2+1+2+2+3+2+2</f>
        <v>16</v>
      </c>
      <c r="P268" s="67">
        <f t="shared" si="107"/>
        <v>0</v>
      </c>
      <c r="Q268" s="68" t="s">
        <v>963</v>
      </c>
      <c r="R268" s="68"/>
    </row>
    <row r="269" spans="1:18" ht="145" hidden="1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91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92" t="s">
        <v>943</v>
      </c>
      <c r="O269" s="64">
        <f>2+1+2+4+4+1+1+1+2+2</f>
        <v>20</v>
      </c>
      <c r="P269" s="67">
        <f t="shared" si="107"/>
        <v>0</v>
      </c>
      <c r="Q269" s="68" t="s">
        <v>944</v>
      </c>
      <c r="R269" s="68"/>
    </row>
    <row r="270" spans="1:18" ht="116" hidden="1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91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92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hidden="1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91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hidden="1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91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92" t="s">
        <v>874</v>
      </c>
      <c r="O272" s="64">
        <f>2+2+3+3+2+1+2</f>
        <v>15</v>
      </c>
      <c r="P272" s="67">
        <f t="shared" si="107"/>
        <v>0</v>
      </c>
      <c r="Q272" s="68" t="s">
        <v>875</v>
      </c>
      <c r="R272" s="68"/>
    </row>
    <row r="273" spans="1:18" ht="101.5" hidden="1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91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92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hidden="1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91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hidden="1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91"/>
      <c r="E275" s="64" t="s">
        <v>686</v>
      </c>
      <c r="F275" s="80" t="s">
        <v>983</v>
      </c>
      <c r="G275" s="80" t="s">
        <v>983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92" t="s">
        <v>888</v>
      </c>
      <c r="O275" s="64">
        <f>1+1+1</f>
        <v>3</v>
      </c>
      <c r="P275" s="67">
        <f t="shared" si="107"/>
        <v>0</v>
      </c>
      <c r="Q275" s="68" t="s">
        <v>890</v>
      </c>
      <c r="R275" s="68"/>
    </row>
    <row r="276" spans="1:18" ht="145" hidden="1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91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92" t="s">
        <v>880</v>
      </c>
      <c r="O276" s="64">
        <f>3+5+4+4+4+3+3+5+2+4+3</f>
        <v>40</v>
      </c>
      <c r="P276" s="67">
        <f t="shared" si="107"/>
        <v>0</v>
      </c>
      <c r="Q276" s="68" t="s">
        <v>881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91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92" t="s">
        <v>865</v>
      </c>
      <c r="O277" s="64">
        <f>2+12+2+4</f>
        <v>20</v>
      </c>
      <c r="P277" s="67">
        <f t="shared" si="107"/>
        <v>0</v>
      </c>
      <c r="Q277" s="68" t="s">
        <v>866</v>
      </c>
      <c r="R277" s="68"/>
    </row>
    <row r="278" spans="1:18" ht="72.5" hidden="1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91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92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hidden="1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91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hidden="1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91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92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91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92" t="s">
        <v>975</v>
      </c>
      <c r="O281" s="64">
        <f>2+4+4+2+4+4</f>
        <v>20</v>
      </c>
      <c r="P281" s="67">
        <f t="shared" si="107"/>
        <v>0</v>
      </c>
      <c r="Q281" s="68" t="s">
        <v>976</v>
      </c>
      <c r="R281" s="68"/>
    </row>
    <row r="282" spans="1:18" ht="87" hidden="1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91"/>
      <c r="E282" s="64" t="s">
        <v>10</v>
      </c>
      <c r="F282" s="80" t="s">
        <v>902</v>
      </c>
      <c r="G282" s="31" t="s">
        <v>902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92" t="s">
        <v>900</v>
      </c>
      <c r="O282" s="64">
        <f>1+5+1+3+1+6+3</f>
        <v>20</v>
      </c>
      <c r="P282" s="67">
        <f t="shared" si="107"/>
        <v>0</v>
      </c>
      <c r="Q282" s="68" t="s">
        <v>901</v>
      </c>
      <c r="R282" s="68"/>
    </row>
    <row r="283" spans="1:18" ht="72.5" hidden="1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91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92" t="s">
        <v>883</v>
      </c>
      <c r="O283" s="64">
        <f>1+1+1+1+1</f>
        <v>5</v>
      </c>
      <c r="P283" s="67">
        <f t="shared" si="107"/>
        <v>0</v>
      </c>
      <c r="Q283" s="68" t="s">
        <v>884</v>
      </c>
      <c r="R283" s="68"/>
    </row>
    <row r="284" spans="1:18" ht="43.5" hidden="1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91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92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hidden="1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91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92" t="s">
        <v>867</v>
      </c>
      <c r="O285" s="64">
        <f>1+1+1+1</f>
        <v>4</v>
      </c>
      <c r="P285" s="67">
        <f t="shared" si="107"/>
        <v>0</v>
      </c>
      <c r="Q285" s="68" t="s">
        <v>868</v>
      </c>
      <c r="R285" s="68"/>
    </row>
    <row r="286" spans="1:18" ht="43.5" hidden="1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91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hidden="1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91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hidden="1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91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hidden="1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91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92" t="s">
        <v>885</v>
      </c>
      <c r="O289" s="64">
        <f>3+10+5+2</f>
        <v>20</v>
      </c>
      <c r="P289" s="67">
        <f t="shared" si="107"/>
        <v>0</v>
      </c>
      <c r="Q289" s="68" t="s">
        <v>886</v>
      </c>
      <c r="R289" s="68"/>
    </row>
    <row r="290" spans="1:18" ht="72.5" hidden="1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91" t="s">
        <v>892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92" t="s">
        <v>876</v>
      </c>
      <c r="O290" s="64">
        <f>2+3+4+2+5</f>
        <v>16</v>
      </c>
      <c r="P290" s="67">
        <f t="shared" si="107"/>
        <v>0</v>
      </c>
      <c r="Q290" s="68" t="s">
        <v>877</v>
      </c>
      <c r="R290" s="68"/>
    </row>
    <row r="291" spans="1:18" ht="29" hidden="1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91" t="s">
        <v>891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hidden="1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91" t="s">
        <v>891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hidden="1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91" t="s">
        <v>891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hidden="1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91" t="s">
        <v>891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hidden="1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91" t="s">
        <v>893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hidden="1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91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92" t="s">
        <v>887</v>
      </c>
      <c r="O296" s="64">
        <f>5+3+5+5+2</f>
        <v>20</v>
      </c>
      <c r="P296" s="67">
        <f t="shared" si="107"/>
        <v>0</v>
      </c>
      <c r="Q296" s="68" t="s">
        <v>889</v>
      </c>
      <c r="R296" s="68"/>
    </row>
    <row r="297" spans="1:18" ht="145" hidden="1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91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92" t="s">
        <v>1027</v>
      </c>
      <c r="O297" s="64">
        <f>2+1+1+4+1+1+4+1+2+4+3</f>
        <v>24</v>
      </c>
      <c r="P297" s="67">
        <f t="shared" si="107"/>
        <v>0</v>
      </c>
      <c r="Q297" s="68" t="s">
        <v>1028</v>
      </c>
      <c r="R297" s="68"/>
    </row>
    <row r="298" spans="1:18" ht="72.5" hidden="1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91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92" t="s">
        <v>903</v>
      </c>
      <c r="O298" s="64">
        <f>2+4+2+1+4+2</f>
        <v>15</v>
      </c>
      <c r="P298" s="67">
        <f t="shared" si="107"/>
        <v>0</v>
      </c>
      <c r="Q298" s="68" t="s">
        <v>904</v>
      </c>
      <c r="R298" s="68"/>
    </row>
    <row r="299" spans="1:18" ht="29" hidden="1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91"/>
      <c r="E299" s="64" t="s">
        <v>10</v>
      </c>
      <c r="F299" s="80" t="s">
        <v>897</v>
      </c>
      <c r="G299" s="80" t="s">
        <v>897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92" t="s">
        <v>1049</v>
      </c>
      <c r="O299" s="64">
        <f>1</f>
        <v>1</v>
      </c>
      <c r="P299" s="67">
        <f t="shared" si="107"/>
        <v>14</v>
      </c>
      <c r="Q299" s="68" t="s">
        <v>1057</v>
      </c>
      <c r="R299" s="68"/>
    </row>
    <row r="300" spans="1:18" ht="43.5" hidden="1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91" t="s">
        <v>893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869</v>
      </c>
      <c r="O300" s="64">
        <v>1</v>
      </c>
      <c r="P300" s="67">
        <f t="shared" si="107"/>
        <v>0</v>
      </c>
      <c r="Q300" s="68" t="s">
        <v>870</v>
      </c>
      <c r="R300" s="68"/>
    </row>
    <row r="301" spans="1:18" ht="29" hidden="1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91" t="s">
        <v>893</v>
      </c>
      <c r="E301" s="64" t="s">
        <v>686</v>
      </c>
      <c r="F301" s="80" t="s">
        <v>871</v>
      </c>
      <c r="G301" s="80" t="s">
        <v>871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878</v>
      </c>
      <c r="O301" s="64">
        <v>1</v>
      </c>
      <c r="P301" s="67">
        <f t="shared" si="107"/>
        <v>0</v>
      </c>
      <c r="Q301" s="68" t="s">
        <v>879</v>
      </c>
      <c r="R301" s="68"/>
    </row>
    <row r="302" spans="1:18" ht="72.5" hidden="1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91" t="s">
        <v>918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92" t="s">
        <v>935</v>
      </c>
      <c r="O302" s="64">
        <f>5+2+5+4+4</f>
        <v>20</v>
      </c>
      <c r="P302" s="67">
        <f t="shared" si="107"/>
        <v>0</v>
      </c>
      <c r="Q302" s="68" t="s">
        <v>936</v>
      </c>
      <c r="R302" s="68"/>
    </row>
    <row r="303" spans="1:18" ht="14.5" hidden="1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91" t="s">
        <v>919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872</v>
      </c>
      <c r="O303" s="64">
        <v>12</v>
      </c>
      <c r="P303" s="67">
        <f t="shared" si="107"/>
        <v>0</v>
      </c>
      <c r="Q303" s="68" t="s">
        <v>873</v>
      </c>
      <c r="R303" s="68"/>
    </row>
    <row r="304" spans="1:18" ht="130.5" hidden="1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91" t="s">
        <v>920</v>
      </c>
      <c r="E304" s="64" t="s">
        <v>686</v>
      </c>
      <c r="F304" s="30" t="s">
        <v>882</v>
      </c>
      <c r="G304" s="31" t="s">
        <v>882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92" t="s">
        <v>947</v>
      </c>
      <c r="O304" s="64">
        <f>1+10+2+3+4+4+2+10+2+1+1</f>
        <v>40</v>
      </c>
      <c r="P304" s="67">
        <f t="shared" si="107"/>
        <v>0</v>
      </c>
      <c r="Q304" s="68" t="s">
        <v>948</v>
      </c>
      <c r="R304" s="68"/>
    </row>
    <row r="305" spans="1:18" ht="58" hidden="1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91" t="s">
        <v>920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92" t="s">
        <v>971</v>
      </c>
      <c r="O305" s="64">
        <f>1+1+1+1</f>
        <v>4</v>
      </c>
      <c r="P305" s="67">
        <f t="shared" ref="P305:P368" si="141">I305-O305</f>
        <v>0</v>
      </c>
      <c r="Q305" s="81" t="s">
        <v>972</v>
      </c>
      <c r="R305" s="68"/>
    </row>
    <row r="306" spans="1:18" ht="58" hidden="1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91" t="s">
        <v>921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92" t="s">
        <v>898</v>
      </c>
      <c r="O306" s="64">
        <f>3+8+3+6</f>
        <v>20</v>
      </c>
      <c r="P306" s="67">
        <f t="shared" si="141"/>
        <v>0</v>
      </c>
      <c r="Q306" s="68" t="s">
        <v>899</v>
      </c>
      <c r="R306" s="68"/>
    </row>
    <row r="307" spans="1:18" ht="130.5" hidden="1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91" t="s">
        <v>926</v>
      </c>
      <c r="E307" s="64" t="s">
        <v>686</v>
      </c>
      <c r="F307" s="80" t="s">
        <v>927</v>
      </c>
      <c r="G307" s="31" t="s">
        <v>927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92" t="s">
        <v>970</v>
      </c>
      <c r="O307" s="64">
        <f>1+1+2+1+1+1+4+2+2</f>
        <v>15</v>
      </c>
      <c r="P307" s="67">
        <f t="shared" si="141"/>
        <v>0</v>
      </c>
      <c r="Q307" s="68" t="s">
        <v>969</v>
      </c>
      <c r="R307" s="68"/>
    </row>
    <row r="308" spans="1:18" ht="29" hidden="1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91" t="s">
        <v>922</v>
      </c>
      <c r="E308" s="64" t="s">
        <v>10</v>
      </c>
      <c r="F308" s="80" t="s">
        <v>894</v>
      </c>
      <c r="G308" s="80" t="s">
        <v>894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895</v>
      </c>
      <c r="O308" s="64">
        <v>1</v>
      </c>
      <c r="P308" s="67">
        <f t="shared" si="141"/>
        <v>0</v>
      </c>
      <c r="Q308" s="68" t="s">
        <v>896</v>
      </c>
      <c r="R308" s="68"/>
    </row>
    <row r="309" spans="1:18" ht="43.5" hidden="1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91" t="s">
        <v>923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92" t="s">
        <v>945</v>
      </c>
      <c r="O309" s="64">
        <f>1+1+1+2</f>
        <v>5</v>
      </c>
      <c r="P309" s="67">
        <f t="shared" si="141"/>
        <v>0</v>
      </c>
      <c r="Q309" s="68" t="s">
        <v>946</v>
      </c>
      <c r="R309" s="68"/>
    </row>
    <row r="310" spans="1:18" ht="159.5" hidden="1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91" t="s">
        <v>907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92" t="s">
        <v>1000</v>
      </c>
      <c r="O310" s="64">
        <f>4+2+10+4+2+2+5+2+1+3+5</f>
        <v>40</v>
      </c>
      <c r="P310" s="67">
        <f t="shared" si="141"/>
        <v>0</v>
      </c>
      <c r="Q310" s="68" t="s">
        <v>1001</v>
      </c>
      <c r="R310" s="68"/>
    </row>
    <row r="311" spans="1:18" ht="58" hidden="1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91" t="s">
        <v>923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92" t="s">
        <v>949</v>
      </c>
      <c r="O311" s="64">
        <f>1+1+2+1</f>
        <v>5</v>
      </c>
      <c r="P311" s="67">
        <f t="shared" si="141"/>
        <v>0</v>
      </c>
      <c r="Q311" s="68" t="s">
        <v>950</v>
      </c>
      <c r="R311" s="68"/>
    </row>
    <row r="312" spans="1:18" ht="116" hidden="1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91" t="s">
        <v>924</v>
      </c>
      <c r="E312" s="64" t="s">
        <v>10</v>
      </c>
      <c r="F312" s="80" t="s">
        <v>902</v>
      </c>
      <c r="G312" s="80" t="s">
        <v>902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92" t="s">
        <v>1063</v>
      </c>
      <c r="O312" s="64">
        <f>5+1+1+2+5+3+1+2</f>
        <v>20</v>
      </c>
      <c r="P312" s="67">
        <f t="shared" si="141"/>
        <v>0</v>
      </c>
      <c r="Q312" s="68" t="s">
        <v>1064</v>
      </c>
      <c r="R312" s="68"/>
    </row>
    <row r="313" spans="1:18" ht="43.5" hidden="1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91" t="s">
        <v>925</v>
      </c>
      <c r="E313" s="64" t="s">
        <v>686</v>
      </c>
      <c r="F313" s="80" t="s">
        <v>983</v>
      </c>
      <c r="G313" s="31" t="s">
        <v>983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92" t="s">
        <v>988</v>
      </c>
      <c r="O313" s="64">
        <f>1+1+1</f>
        <v>3</v>
      </c>
      <c r="P313" s="67">
        <f t="shared" si="141"/>
        <v>0</v>
      </c>
      <c r="Q313" s="68" t="s">
        <v>989</v>
      </c>
      <c r="R313" s="68"/>
    </row>
    <row r="314" spans="1:18" ht="58" hidden="1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91" t="s">
        <v>925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92" t="s">
        <v>941</v>
      </c>
      <c r="O314" s="64">
        <f>10+5+2+1+2</f>
        <v>20</v>
      </c>
      <c r="P314" s="67">
        <f t="shared" si="141"/>
        <v>0</v>
      </c>
      <c r="Q314" s="68" t="s">
        <v>942</v>
      </c>
      <c r="R314" s="68"/>
    </row>
    <row r="315" spans="1:18" ht="101.5" hidden="1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91" t="s">
        <v>928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92" t="s">
        <v>994</v>
      </c>
      <c r="O315" s="64">
        <f>1+7+2+2+5+2+1</f>
        <v>20</v>
      </c>
      <c r="P315" s="67">
        <f t="shared" si="141"/>
        <v>0</v>
      </c>
      <c r="Q315" s="68" t="s">
        <v>995</v>
      </c>
      <c r="R315" s="68"/>
    </row>
    <row r="316" spans="1:18" ht="29" hidden="1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91" t="s">
        <v>929</v>
      </c>
      <c r="E316" s="64" t="s">
        <v>686</v>
      </c>
      <c r="F316" s="80" t="s">
        <v>930</v>
      </c>
      <c r="G316" s="31" t="s">
        <v>930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92" t="s">
        <v>933</v>
      </c>
      <c r="O316" s="64">
        <v>1</v>
      </c>
      <c r="P316" s="67">
        <f t="shared" si="141"/>
        <v>0</v>
      </c>
      <c r="Q316" s="68" t="s">
        <v>934</v>
      </c>
      <c r="R316" s="68"/>
    </row>
    <row r="317" spans="1:18" hidden="1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91" t="s">
        <v>939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92" t="s">
        <v>937</v>
      </c>
      <c r="O317" s="64">
        <v>1</v>
      </c>
      <c r="P317" s="67">
        <f t="shared" si="141"/>
        <v>0</v>
      </c>
      <c r="Q317" s="68" t="s">
        <v>938</v>
      </c>
      <c r="R317" s="68"/>
    </row>
    <row r="318" spans="1:18" ht="72.5" hidden="1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91" t="s">
        <v>931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92" t="s">
        <v>954</v>
      </c>
      <c r="O318" s="64">
        <f>4+2+3+3+8</f>
        <v>20</v>
      </c>
      <c r="P318" s="67">
        <f t="shared" si="141"/>
        <v>0</v>
      </c>
      <c r="Q318" s="68" t="s">
        <v>955</v>
      </c>
      <c r="R318" s="68"/>
    </row>
    <row r="319" spans="1:18" ht="58" hidden="1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91" t="s">
        <v>932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92" t="s">
        <v>973</v>
      </c>
      <c r="O319" s="64">
        <f>2+9+8+1</f>
        <v>20</v>
      </c>
      <c r="P319" s="67">
        <f t="shared" si="141"/>
        <v>0</v>
      </c>
      <c r="Q319" s="68" t="s">
        <v>974</v>
      </c>
      <c r="R319" s="68"/>
    </row>
    <row r="320" spans="1:18" hidden="1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91" t="s">
        <v>940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92" t="s">
        <v>953</v>
      </c>
      <c r="O320" s="64">
        <v>1</v>
      </c>
      <c r="P320" s="67">
        <f t="shared" si="141"/>
        <v>0</v>
      </c>
      <c r="Q320" s="68" t="s">
        <v>956</v>
      </c>
      <c r="R320" s="68"/>
    </row>
    <row r="321" spans="1:18" ht="116" hidden="1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91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92" t="s">
        <v>1037</v>
      </c>
      <c r="O321" s="64">
        <f>2+10+4+3+4+4+4+5+4</f>
        <v>40</v>
      </c>
      <c r="P321" s="67">
        <f t="shared" si="141"/>
        <v>0</v>
      </c>
      <c r="Q321" s="68" t="s">
        <v>1038</v>
      </c>
      <c r="R321" s="68"/>
    </row>
    <row r="322" spans="1:18" ht="58" hidden="1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91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92" t="s">
        <v>996</v>
      </c>
      <c r="O322" s="64">
        <f>1+6+10+3</f>
        <v>20</v>
      </c>
      <c r="P322" s="67">
        <f t="shared" si="141"/>
        <v>0</v>
      </c>
      <c r="Q322" s="68" t="s">
        <v>997</v>
      </c>
      <c r="R322" s="68"/>
    </row>
    <row r="323" spans="1:18" ht="87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91"/>
      <c r="E323" s="64" t="s">
        <v>686</v>
      </c>
      <c r="F323" s="80" t="s">
        <v>957</v>
      </c>
      <c r="G323" s="80" t="s">
        <v>957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92" t="s">
        <v>1056</v>
      </c>
      <c r="O323" s="64">
        <f>6+1+1+1+1+1</f>
        <v>11</v>
      </c>
      <c r="P323" s="67">
        <f t="shared" si="141"/>
        <v>5</v>
      </c>
      <c r="Q323" s="68" t="s">
        <v>1080</v>
      </c>
      <c r="R323" s="68"/>
    </row>
    <row r="324" spans="1:18" ht="116" hidden="1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91"/>
      <c r="E324" s="64" t="s">
        <v>686</v>
      </c>
      <c r="F324" s="80" t="s">
        <v>927</v>
      </c>
      <c r="G324" s="80" t="s">
        <v>927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92" t="s">
        <v>1011</v>
      </c>
      <c r="O324" s="64">
        <f>2+1+3+1+1+3+1+2+1</f>
        <v>15</v>
      </c>
      <c r="P324" s="67">
        <f t="shared" si="141"/>
        <v>0</v>
      </c>
      <c r="Q324" s="68" t="s">
        <v>1012</v>
      </c>
      <c r="R324" s="68"/>
    </row>
    <row r="325" spans="1:18" ht="58" hidden="1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91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92" t="s">
        <v>1013</v>
      </c>
      <c r="O325" s="64">
        <f>5+2+6+2</f>
        <v>15</v>
      </c>
      <c r="P325" s="67">
        <f t="shared" si="141"/>
        <v>0</v>
      </c>
      <c r="Q325" s="68" t="s">
        <v>1014</v>
      </c>
      <c r="R325" s="68"/>
    </row>
    <row r="326" spans="1:18" ht="29" hidden="1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91"/>
      <c r="E326" s="64" t="s">
        <v>158</v>
      </c>
      <c r="F326" s="80" t="s">
        <v>964</v>
      </c>
      <c r="G326" s="80" t="s">
        <v>964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965</v>
      </c>
      <c r="O326" s="64">
        <v>1</v>
      </c>
      <c r="P326" s="67">
        <f t="shared" si="141"/>
        <v>0</v>
      </c>
      <c r="Q326" s="68" t="s">
        <v>966</v>
      </c>
      <c r="R326" s="68"/>
    </row>
    <row r="327" spans="1:18" ht="14.5" hidden="1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91"/>
      <c r="E327" s="64" t="s">
        <v>686</v>
      </c>
      <c r="F327" s="80" t="s">
        <v>958</v>
      </c>
      <c r="G327" s="80" t="s">
        <v>958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965</v>
      </c>
      <c r="O327" s="64">
        <v>1</v>
      </c>
      <c r="P327" s="67">
        <f t="shared" si="141"/>
        <v>0</v>
      </c>
      <c r="Q327" s="68" t="s">
        <v>966</v>
      </c>
      <c r="R327" s="68"/>
    </row>
    <row r="328" spans="1:18" ht="29" hidden="1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91"/>
      <c r="E328" s="64" t="s">
        <v>686</v>
      </c>
      <c r="F328" s="80" t="s">
        <v>959</v>
      </c>
      <c r="G328" s="80" t="s">
        <v>959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965</v>
      </c>
      <c r="O328" s="64">
        <v>12</v>
      </c>
      <c r="P328" s="67">
        <f t="shared" si="141"/>
        <v>0</v>
      </c>
      <c r="Q328" s="68" t="s">
        <v>967</v>
      </c>
      <c r="R328" s="68"/>
    </row>
    <row r="329" spans="1:18" ht="29" hidden="1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91"/>
      <c r="E329" s="64" t="s">
        <v>686</v>
      </c>
      <c r="F329" s="80" t="s">
        <v>960</v>
      </c>
      <c r="G329" s="80" t="s">
        <v>960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965</v>
      </c>
      <c r="O329" s="64">
        <v>1</v>
      </c>
      <c r="P329" s="67">
        <f t="shared" si="141"/>
        <v>0</v>
      </c>
      <c r="Q329" s="68" t="s">
        <v>966</v>
      </c>
      <c r="R329" s="68"/>
    </row>
    <row r="330" spans="1:18" ht="29" hidden="1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91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965</v>
      </c>
      <c r="O330" s="64">
        <v>6</v>
      </c>
      <c r="P330" s="67">
        <f t="shared" si="141"/>
        <v>0</v>
      </c>
      <c r="Q330" s="68" t="s">
        <v>968</v>
      </c>
      <c r="R330" s="68"/>
    </row>
    <row r="331" spans="1:18" ht="87" hidden="1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91" t="s">
        <v>993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92" t="s">
        <v>1020</v>
      </c>
      <c r="O331" s="64">
        <f>4+2+2+3+1+3+4+1</f>
        <v>20</v>
      </c>
      <c r="P331" s="67">
        <f t="shared" si="141"/>
        <v>0</v>
      </c>
      <c r="Q331" s="68" t="s">
        <v>1021</v>
      </c>
      <c r="R331" s="68"/>
    </row>
    <row r="332" spans="1:18" ht="72.5" hidden="1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91"/>
      <c r="E332" s="64" t="s">
        <v>10</v>
      </c>
      <c r="F332" s="80" t="s">
        <v>977</v>
      </c>
      <c r="G332" s="80" t="s">
        <v>977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92" t="s">
        <v>1048</v>
      </c>
      <c r="O332" s="64">
        <f>6+3+5+4+2</f>
        <v>20</v>
      </c>
      <c r="P332" s="67">
        <f t="shared" si="141"/>
        <v>0</v>
      </c>
      <c r="Q332" s="68" t="s">
        <v>1047</v>
      </c>
      <c r="R332" s="68"/>
    </row>
    <row r="333" spans="1:18" ht="43.5" hidden="1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91"/>
      <c r="E333" s="64" t="s">
        <v>686</v>
      </c>
      <c r="F333" s="106" t="s">
        <v>961</v>
      </c>
      <c r="G333" s="106" t="s">
        <v>961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92" t="s">
        <v>1022</v>
      </c>
      <c r="O333" s="64">
        <f>1+2+3</f>
        <v>6</v>
      </c>
      <c r="P333" s="67">
        <f t="shared" si="141"/>
        <v>0</v>
      </c>
      <c r="Q333" s="68" t="s">
        <v>1023</v>
      </c>
      <c r="R333" s="68"/>
    </row>
    <row r="334" spans="1:18" ht="29" hidden="1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91"/>
      <c r="E334" s="64" t="s">
        <v>686</v>
      </c>
      <c r="F334" s="80" t="s">
        <v>983</v>
      </c>
      <c r="G334" s="80" t="s">
        <v>983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92" t="s">
        <v>1043</v>
      </c>
      <c r="O334" s="64">
        <f>1+1</f>
        <v>2</v>
      </c>
      <c r="P334" s="67">
        <f t="shared" si="141"/>
        <v>0</v>
      </c>
      <c r="Q334" s="68" t="s">
        <v>1044</v>
      </c>
      <c r="R334" s="68"/>
    </row>
    <row r="335" spans="1:18" ht="43.5" hidden="1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91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92" t="s">
        <v>1031</v>
      </c>
      <c r="O335" s="64">
        <f>1+1</f>
        <v>2</v>
      </c>
      <c r="P335" s="67">
        <f t="shared" si="141"/>
        <v>2</v>
      </c>
      <c r="Q335" s="68" t="s">
        <v>1032</v>
      </c>
      <c r="R335" s="68"/>
    </row>
    <row r="336" spans="1:18" hidden="1" x14ac:dyDescent="0.35">
      <c r="A336" s="70">
        <v>44776</v>
      </c>
      <c r="B336" s="51">
        <f>MONTH(A336)</f>
        <v>8</v>
      </c>
      <c r="C336" s="11">
        <f>YEAR(A336)</f>
        <v>2022</v>
      </c>
      <c r="D336" s="91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986</v>
      </c>
      <c r="O336" s="64">
        <v>1</v>
      </c>
      <c r="P336" s="67">
        <f t="shared" si="141"/>
        <v>0</v>
      </c>
      <c r="Q336" s="68" t="s">
        <v>987</v>
      </c>
      <c r="R336" s="68"/>
    </row>
    <row r="337" spans="1:18" ht="29" hidden="1" x14ac:dyDescent="0.35">
      <c r="A337" s="70">
        <v>44776</v>
      </c>
      <c r="B337" s="51">
        <f>MONTH(A337)</f>
        <v>8</v>
      </c>
      <c r="C337" s="11">
        <f>YEAR(A337)</f>
        <v>2022</v>
      </c>
      <c r="D337" s="91"/>
      <c r="E337" s="64" t="s">
        <v>686</v>
      </c>
      <c r="F337" s="80" t="s">
        <v>960</v>
      </c>
      <c r="G337" s="80" t="s">
        <v>960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984</v>
      </c>
      <c r="O337" s="64">
        <v>4</v>
      </c>
      <c r="P337" s="67">
        <f t="shared" si="141"/>
        <v>0</v>
      </c>
      <c r="Q337" s="68" t="s">
        <v>985</v>
      </c>
      <c r="R337" s="68"/>
    </row>
    <row r="338" spans="1:18" ht="29" hidden="1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91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986</v>
      </c>
      <c r="O338" s="64">
        <f>6</f>
        <v>6</v>
      </c>
      <c r="P338" s="67">
        <f t="shared" si="141"/>
        <v>0</v>
      </c>
      <c r="Q338" s="68" t="s">
        <v>990</v>
      </c>
      <c r="R338" s="68"/>
    </row>
    <row r="339" spans="1:18" ht="29" hidden="1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91"/>
      <c r="E339" s="64" t="s">
        <v>686</v>
      </c>
      <c r="F339" s="80" t="s">
        <v>930</v>
      </c>
      <c r="G339" s="80" t="s">
        <v>930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991</v>
      </c>
      <c r="O339" s="64">
        <v>3</v>
      </c>
      <c r="P339" s="67">
        <f t="shared" si="141"/>
        <v>0</v>
      </c>
      <c r="Q339" s="68" t="s">
        <v>992</v>
      </c>
      <c r="R339" s="68"/>
    </row>
    <row r="340" spans="1:18" ht="101.5" hidden="1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91"/>
      <c r="E340" s="64" t="s">
        <v>686</v>
      </c>
      <c r="F340" s="80" t="s">
        <v>961</v>
      </c>
      <c r="G340" s="80" t="s">
        <v>961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92" t="s">
        <v>1067</v>
      </c>
      <c r="O340" s="64">
        <f>2+4+6+5+5+2+1+2</f>
        <v>27</v>
      </c>
      <c r="P340" s="67">
        <f t="shared" si="141"/>
        <v>5</v>
      </c>
      <c r="Q340" s="68" t="s">
        <v>1068</v>
      </c>
      <c r="R340" s="68"/>
    </row>
    <row r="341" spans="1:18" ht="43.5" hidden="1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91"/>
      <c r="E341" s="64" t="s">
        <v>686</v>
      </c>
      <c r="F341" s="80" t="s">
        <v>961</v>
      </c>
      <c r="G341" s="80" t="s">
        <v>961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92" t="s">
        <v>998</v>
      </c>
      <c r="O341" s="64">
        <v>1</v>
      </c>
      <c r="P341" s="67">
        <f t="shared" si="141"/>
        <v>0</v>
      </c>
      <c r="Q341" s="68" t="s">
        <v>999</v>
      </c>
      <c r="R341" s="68"/>
    </row>
    <row r="342" spans="1:18" ht="29" hidden="1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91"/>
      <c r="E342" s="64" t="s">
        <v>686</v>
      </c>
      <c r="F342" s="80" t="s">
        <v>978</v>
      </c>
      <c r="G342" s="80" t="s">
        <v>978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998</v>
      </c>
      <c r="O342" s="64">
        <v>1</v>
      </c>
      <c r="P342" s="67">
        <f t="shared" si="141"/>
        <v>0</v>
      </c>
      <c r="Q342" s="68" t="s">
        <v>999</v>
      </c>
      <c r="R342" s="68"/>
    </row>
    <row r="343" spans="1:18" ht="14.5" hidden="1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91"/>
      <c r="E343" s="64" t="s">
        <v>686</v>
      </c>
      <c r="F343" s="80" t="s">
        <v>979</v>
      </c>
      <c r="G343" s="80" t="s">
        <v>979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998</v>
      </c>
      <c r="O343" s="64">
        <v>1</v>
      </c>
      <c r="P343" s="67">
        <f t="shared" si="141"/>
        <v>0</v>
      </c>
      <c r="Q343" s="68" t="s">
        <v>999</v>
      </c>
      <c r="R343" s="68"/>
    </row>
    <row r="344" spans="1:18" ht="29" hidden="1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91"/>
      <c r="E344" s="64" t="s">
        <v>686</v>
      </c>
      <c r="F344" s="80" t="s">
        <v>960</v>
      </c>
      <c r="G344" s="80" t="s">
        <v>960</v>
      </c>
      <c r="H344" s="83" t="s">
        <v>51</v>
      </c>
      <c r="I344" s="65">
        <v>4</v>
      </c>
      <c r="J344" s="69" t="s">
        <v>980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1006</v>
      </c>
      <c r="O344" s="64">
        <v>4</v>
      </c>
      <c r="P344" s="67">
        <f t="shared" si="141"/>
        <v>0</v>
      </c>
      <c r="Q344" s="68" t="s">
        <v>1007</v>
      </c>
      <c r="R344" s="68"/>
    </row>
    <row r="345" spans="1:18" ht="29" hidden="1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91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1006</v>
      </c>
      <c r="O345" s="64">
        <v>4</v>
      </c>
      <c r="P345" s="67">
        <f t="shared" si="141"/>
        <v>0</v>
      </c>
      <c r="Q345" s="68" t="s">
        <v>1007</v>
      </c>
      <c r="R345" s="68"/>
    </row>
    <row r="346" spans="1:18" ht="29" hidden="1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91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1006</v>
      </c>
      <c r="O346" s="64">
        <v>3</v>
      </c>
      <c r="P346" s="67">
        <f t="shared" si="141"/>
        <v>0</v>
      </c>
      <c r="Q346" s="68" t="s">
        <v>1008</v>
      </c>
      <c r="R346" s="68"/>
    </row>
    <row r="347" spans="1:18" ht="29" hidden="1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91"/>
      <c r="E347" s="64" t="s">
        <v>686</v>
      </c>
      <c r="F347" s="80" t="s">
        <v>927</v>
      </c>
      <c r="G347" s="80" t="s">
        <v>927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92" t="s">
        <v>1018</v>
      </c>
      <c r="O347" s="64">
        <f>2+3</f>
        <v>5</v>
      </c>
      <c r="P347" s="67">
        <f t="shared" si="141"/>
        <v>0</v>
      </c>
      <c r="Q347" s="68" t="s">
        <v>1019</v>
      </c>
      <c r="R347" s="68"/>
    </row>
    <row r="348" spans="1:18" ht="29" hidden="1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91"/>
      <c r="E348" s="64" t="s">
        <v>686</v>
      </c>
      <c r="F348" s="80" t="s">
        <v>981</v>
      </c>
      <c r="G348" s="80" t="s">
        <v>981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1016</v>
      </c>
      <c r="O348" s="64">
        <f>3+2</f>
        <v>5</v>
      </c>
      <c r="P348" s="67">
        <f t="shared" si="141"/>
        <v>0</v>
      </c>
      <c r="Q348" s="68" t="s">
        <v>1017</v>
      </c>
      <c r="R348" s="68"/>
    </row>
    <row r="349" spans="1:18" ht="43.5" hidden="1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91"/>
      <c r="E349" s="64" t="s">
        <v>10</v>
      </c>
      <c r="F349" s="80" t="s">
        <v>982</v>
      </c>
      <c r="G349" s="80" t="s">
        <v>982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92" t="s">
        <v>1040</v>
      </c>
      <c r="O349" s="64">
        <f>10+8+2</f>
        <v>20</v>
      </c>
      <c r="P349" s="67">
        <f t="shared" si="141"/>
        <v>0</v>
      </c>
      <c r="Q349" s="68" t="s">
        <v>1041</v>
      </c>
      <c r="R349" s="68"/>
    </row>
    <row r="350" spans="1:18" ht="29" hidden="1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91"/>
      <c r="E350" s="64" t="s">
        <v>686</v>
      </c>
      <c r="F350" s="80" t="s">
        <v>983</v>
      </c>
      <c r="G350" s="80" t="s">
        <v>983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78" t="s">
        <v>1061</v>
      </c>
      <c r="O350" s="64">
        <f>1</f>
        <v>1</v>
      </c>
      <c r="P350" s="67">
        <f t="shared" si="141"/>
        <v>2</v>
      </c>
      <c r="Q350" s="68" t="s">
        <v>1062</v>
      </c>
      <c r="R350" s="68"/>
    </row>
    <row r="351" spans="1:18" ht="14.5" hidden="1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91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1009</v>
      </c>
      <c r="O351" s="64">
        <v>1</v>
      </c>
      <c r="P351" s="67">
        <f t="shared" si="141"/>
        <v>0</v>
      </c>
      <c r="Q351" s="68" t="s">
        <v>1010</v>
      </c>
      <c r="R351" s="68"/>
    </row>
    <row r="352" spans="1:18" ht="14.5" hidden="1" customHeight="1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91" t="s">
        <v>1015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78" t="s">
        <v>1058</v>
      </c>
      <c r="O352" s="64">
        <f>1+1</f>
        <v>2</v>
      </c>
      <c r="P352" s="67">
        <f t="shared" si="141"/>
        <v>2</v>
      </c>
      <c r="Q352" s="68" t="s">
        <v>1059</v>
      </c>
      <c r="R352" s="68"/>
    </row>
    <row r="353" spans="1:18" ht="58" hidden="1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91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92" t="s">
        <v>1053</v>
      </c>
      <c r="O353" s="64">
        <f>5+5+5+1</f>
        <v>16</v>
      </c>
      <c r="P353" s="67">
        <f t="shared" si="141"/>
        <v>4</v>
      </c>
      <c r="Q353" s="68" t="s">
        <v>1054</v>
      </c>
      <c r="R353" s="58" t="s">
        <v>1055</v>
      </c>
    </row>
    <row r="354" spans="1:18" ht="58" hidden="1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91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92" t="s">
        <v>1069</v>
      </c>
      <c r="O354" s="64">
        <f>1+1+4+1+1</f>
        <v>8</v>
      </c>
      <c r="P354" s="67">
        <f t="shared" si="141"/>
        <v>12</v>
      </c>
      <c r="Q354" s="68" t="s">
        <v>1073</v>
      </c>
      <c r="R354" s="68"/>
    </row>
    <row r="355" spans="1:18" ht="72.5" hidden="1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91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92" t="s">
        <v>1071</v>
      </c>
      <c r="O355" s="64">
        <f>1+1+1+1+3+1</f>
        <v>8</v>
      </c>
      <c r="P355" s="67">
        <f t="shared" si="141"/>
        <v>2</v>
      </c>
      <c r="Q355" s="68" t="s">
        <v>1072</v>
      </c>
      <c r="R355" s="68"/>
    </row>
    <row r="356" spans="1:18" ht="43.5" hidden="1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91"/>
      <c r="E356" s="64" t="s">
        <v>10</v>
      </c>
      <c r="F356" s="80" t="s">
        <v>1024</v>
      </c>
      <c r="G356" s="80" t="s">
        <v>1024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0" si="158">SUM(M355+L356)</f>
        <v>1637252.8500000003</v>
      </c>
      <c r="N356" s="92" t="s">
        <v>1035</v>
      </c>
      <c r="O356" s="64">
        <f>4+4+1</f>
        <v>9</v>
      </c>
      <c r="P356" s="67">
        <f t="shared" si="141"/>
        <v>1</v>
      </c>
      <c r="Q356" s="68" t="s">
        <v>1036</v>
      </c>
      <c r="R356" s="68"/>
    </row>
    <row r="357" spans="1:18" ht="43.5" hidden="1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91"/>
      <c r="E357" s="64" t="s">
        <v>10</v>
      </c>
      <c r="F357" s="80" t="s">
        <v>982</v>
      </c>
      <c r="G357" s="31" t="s">
        <v>982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78" t="s">
        <v>1039</v>
      </c>
      <c r="O357" s="64">
        <f>3</f>
        <v>3</v>
      </c>
      <c r="P357" s="67">
        <f t="shared" si="141"/>
        <v>17</v>
      </c>
      <c r="Q357" s="68" t="s">
        <v>1042</v>
      </c>
      <c r="R357" s="68"/>
    </row>
    <row r="358" spans="1:18" ht="58" hidden="1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91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0" si="159">SUM(I358*K358)</f>
        <v>1300</v>
      </c>
      <c r="M358" s="5">
        <f t="shared" si="158"/>
        <v>1642932.8500000003</v>
      </c>
      <c r="N358" s="92" t="s">
        <v>1074</v>
      </c>
      <c r="O358" s="64">
        <f>1+5+10+1</f>
        <v>17</v>
      </c>
      <c r="P358" s="67">
        <f t="shared" si="141"/>
        <v>23</v>
      </c>
      <c r="Q358" s="68" t="s">
        <v>1075</v>
      </c>
      <c r="R358" s="68"/>
    </row>
    <row r="359" spans="1:18" ht="29" hidden="1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91"/>
      <c r="E359" s="64" t="s">
        <v>10</v>
      </c>
      <c r="F359" s="80" t="s">
        <v>894</v>
      </c>
      <c r="G359" s="31" t="s">
        <v>894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1029</v>
      </c>
      <c r="O359" s="64">
        <v>1</v>
      </c>
      <c r="P359" s="67">
        <f t="shared" si="141"/>
        <v>0</v>
      </c>
      <c r="Q359" s="68" t="s">
        <v>1030</v>
      </c>
      <c r="R359" s="68"/>
    </row>
    <row r="360" spans="1:18" ht="29" hidden="1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91"/>
      <c r="E360" s="64" t="s">
        <v>686</v>
      </c>
      <c r="F360" s="80" t="s">
        <v>1025</v>
      </c>
      <c r="G360" s="80" t="s">
        <v>1025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1033</v>
      </c>
      <c r="O360" s="64">
        <v>4</v>
      </c>
      <c r="P360" s="67">
        <f t="shared" si="141"/>
        <v>0</v>
      </c>
      <c r="Q360" s="68" t="s">
        <v>1034</v>
      </c>
      <c r="R360" s="68"/>
    </row>
    <row r="361" spans="1:18" ht="29" hidden="1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91"/>
      <c r="E361" s="64" t="s">
        <v>10</v>
      </c>
      <c r="F361" s="80" t="s">
        <v>1024</v>
      </c>
      <c r="G361" s="31" t="s">
        <v>1024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92" t="s">
        <v>1051</v>
      </c>
      <c r="O361" s="64">
        <f>5+1</f>
        <v>6</v>
      </c>
      <c r="P361" s="67">
        <f t="shared" si="141"/>
        <v>4</v>
      </c>
      <c r="Q361" s="68" t="s">
        <v>1052</v>
      </c>
      <c r="R361" s="68"/>
    </row>
    <row r="362" spans="1:18" x14ac:dyDescent="0.35">
      <c r="A362" s="70"/>
      <c r="B362" s="51">
        <f t="shared" si="160"/>
        <v>1</v>
      </c>
      <c r="C362" s="11">
        <f t="shared" si="161"/>
        <v>1900</v>
      </c>
      <c r="D362" s="91"/>
      <c r="E362" s="64" t="s">
        <v>429</v>
      </c>
      <c r="F362" s="80" t="s">
        <v>1026</v>
      </c>
      <c r="G362" s="80" t="s">
        <v>1026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78"/>
      <c r="O362" s="64"/>
      <c r="P362" s="67">
        <f t="shared" si="141"/>
        <v>32</v>
      </c>
      <c r="Q362" s="68"/>
      <c r="R362" s="68"/>
    </row>
    <row r="363" spans="1:18" ht="29" hidden="1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91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78" t="s">
        <v>1049</v>
      </c>
      <c r="O363" s="64">
        <f>6</f>
        <v>6</v>
      </c>
      <c r="P363" s="67">
        <f t="shared" si="141"/>
        <v>6</v>
      </c>
      <c r="Q363" s="68" t="s">
        <v>1050</v>
      </c>
      <c r="R363" s="68"/>
    </row>
    <row r="364" spans="1:18" hidden="1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91"/>
      <c r="E364" s="64" t="s">
        <v>686</v>
      </c>
      <c r="F364" s="80" t="s">
        <v>958</v>
      </c>
      <c r="G364" s="31" t="s">
        <v>958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1061</v>
      </c>
      <c r="O364" s="64">
        <v>1</v>
      </c>
      <c r="P364" s="67">
        <f t="shared" si="141"/>
        <v>0</v>
      </c>
      <c r="Q364" s="68" t="s">
        <v>1062</v>
      </c>
      <c r="R364" s="68"/>
    </row>
    <row r="365" spans="1:18" ht="29" hidden="1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91"/>
      <c r="E365" s="64" t="s">
        <v>686</v>
      </c>
      <c r="F365" s="80" t="s">
        <v>960</v>
      </c>
      <c r="G365" s="31" t="s">
        <v>960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1061</v>
      </c>
      <c r="O365" s="64">
        <v>4</v>
      </c>
      <c r="P365" s="67">
        <f t="shared" si="141"/>
        <v>0</v>
      </c>
      <c r="Q365" s="68" t="s">
        <v>1062</v>
      </c>
      <c r="R365" s="68"/>
    </row>
    <row r="366" spans="1:18" ht="29" hidden="1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91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1061</v>
      </c>
      <c r="O366" s="64">
        <v>4</v>
      </c>
      <c r="P366" s="67">
        <f t="shared" si="141"/>
        <v>0</v>
      </c>
      <c r="Q366" s="68" t="s">
        <v>1070</v>
      </c>
      <c r="R366" s="68"/>
    </row>
    <row r="367" spans="1:18" ht="29" hidden="1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91"/>
      <c r="E367" s="64" t="s">
        <v>10</v>
      </c>
      <c r="F367" s="80" t="s">
        <v>1024</v>
      </c>
      <c r="G367" s="80" t="s">
        <v>1024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1076</v>
      </c>
      <c r="O367" s="64">
        <v>4</v>
      </c>
      <c r="P367" s="67">
        <f t="shared" si="141"/>
        <v>0</v>
      </c>
      <c r="Q367" s="68" t="s">
        <v>1077</v>
      </c>
      <c r="R367" s="68"/>
    </row>
    <row r="368" spans="1:18" ht="43.5" hidden="1" x14ac:dyDescent="0.35">
      <c r="A368" s="70">
        <v>44834</v>
      </c>
      <c r="B368" s="51">
        <f t="shared" ref="B368:B370" si="164">MONTH(A368)</f>
        <v>9</v>
      </c>
      <c r="C368" s="11">
        <f t="shared" ref="C368:C370" si="165">YEAR(A368)</f>
        <v>2022</v>
      </c>
      <c r="D368" s="91"/>
      <c r="E368" s="64" t="s">
        <v>10</v>
      </c>
      <c r="F368" s="80" t="s">
        <v>982</v>
      </c>
      <c r="G368" s="80" t="s">
        <v>982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1076</v>
      </c>
      <c r="O368" s="64">
        <v>20</v>
      </c>
      <c r="P368" s="67">
        <f t="shared" si="141"/>
        <v>0</v>
      </c>
      <c r="Q368" s="68" t="s">
        <v>1078</v>
      </c>
      <c r="R368" s="68"/>
    </row>
    <row r="369" spans="1:18" ht="29" hidden="1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91"/>
      <c r="E369" s="64" t="s">
        <v>10</v>
      </c>
      <c r="F369" s="80" t="s">
        <v>902</v>
      </c>
      <c r="G369" s="80" t="s">
        <v>902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1076</v>
      </c>
      <c r="O369" s="64">
        <v>10</v>
      </c>
      <c r="P369" s="67">
        <f t="shared" ref="P369:P370" si="166">I369-O369</f>
        <v>0</v>
      </c>
      <c r="Q369" s="68" t="s">
        <v>1079</v>
      </c>
      <c r="R369" s="68"/>
    </row>
    <row r="370" spans="1:18" ht="29" hidden="1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91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78" t="s">
        <v>1076</v>
      </c>
      <c r="O370" s="64">
        <v>4</v>
      </c>
      <c r="P370" s="67">
        <f t="shared" si="166"/>
        <v>0</v>
      </c>
      <c r="Q370" s="68" t="s">
        <v>1077</v>
      </c>
      <c r="R370" s="68"/>
    </row>
    <row r="371" spans="1:18" x14ac:dyDescent="0.35">
      <c r="A371" s="70"/>
      <c r="B371" s="51"/>
      <c r="C371" s="11"/>
      <c r="D371" s="91"/>
      <c r="E371" s="64"/>
      <c r="F371" s="80"/>
      <c r="G371" s="31"/>
      <c r="H371" s="83"/>
      <c r="I371" s="65"/>
      <c r="K371" s="77"/>
      <c r="L371" s="66"/>
      <c r="M371" s="5"/>
      <c r="N371" s="78"/>
      <c r="O371" s="64"/>
      <c r="P371" s="67"/>
      <c r="Q371" s="68"/>
      <c r="R371" s="68"/>
    </row>
    <row r="372" spans="1:18" x14ac:dyDescent="0.35">
      <c r="A372" s="70"/>
      <c r="B372" s="51"/>
      <c r="C372" s="11"/>
      <c r="D372" s="91"/>
      <c r="E372" s="64"/>
      <c r="F372" s="80"/>
      <c r="G372" s="31"/>
      <c r="H372" s="83"/>
      <c r="I372" s="65"/>
      <c r="K372" s="77"/>
      <c r="L372" s="66"/>
      <c r="M372" s="5"/>
      <c r="N372" s="78"/>
      <c r="O372" s="64"/>
      <c r="P372" s="67"/>
      <c r="Q372" s="68"/>
      <c r="R372" s="68"/>
    </row>
    <row r="373" spans="1:18" x14ac:dyDescent="0.35">
      <c r="A373" s="70"/>
      <c r="B373" s="51"/>
      <c r="C373" s="11"/>
      <c r="D373" s="91"/>
      <c r="E373" s="64"/>
      <c r="F373" s="80"/>
      <c r="G373" s="31"/>
      <c r="H373" s="83"/>
      <c r="I373" s="65"/>
      <c r="K373" s="77"/>
      <c r="L373" s="66"/>
      <c r="M373" s="5"/>
      <c r="N373" s="78"/>
      <c r="O373" s="64"/>
      <c r="P373" s="67"/>
      <c r="Q373" s="68"/>
      <c r="R373" s="68"/>
    </row>
    <row r="374" spans="1:18" x14ac:dyDescent="0.35">
      <c r="A374" s="65"/>
      <c r="B374" s="51"/>
      <c r="C374" s="65"/>
      <c r="D374" s="91"/>
      <c r="E374" s="85"/>
      <c r="F374" s="76"/>
      <c r="G374" s="40"/>
      <c r="H374" s="37"/>
      <c r="I374" s="12"/>
      <c r="J374"/>
      <c r="K374" s="95"/>
      <c r="L374" s="66"/>
      <c r="M374" s="5"/>
      <c r="N374" s="64"/>
      <c r="O374" s="64"/>
      <c r="P374" s="67"/>
      <c r="Q374" s="64"/>
      <c r="R374" s="64"/>
    </row>
  </sheetData>
  <autoFilter ref="A5:R370" xr:uid="{80DC775F-2796-4425-BDED-9D22DBC4C380}">
    <filterColumn colId="5">
      <filters>
        <filter val="RA Butanox M50 (5kg)"/>
        <filter val="RJ Butonox M50 (5kg)"/>
        <filter val="RM Butonox M50 (5kg)"/>
      </filters>
    </filterColumn>
  </autoFilter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13</xdr:row>
                <xdr:rowOff>279400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36</xdr:row>
                <xdr:rowOff>323850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36</xdr:row>
                <xdr:rowOff>247650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36</xdr:row>
                <xdr:rowOff>260350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36</xdr:row>
                <xdr:rowOff>177800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36</xdr:row>
                <xdr:rowOff>292100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36</xdr:row>
                <xdr:rowOff>228600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36</xdr:row>
                <xdr:rowOff>196850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36</xdr:row>
                <xdr:rowOff>279400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36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51</xdr:row>
                <xdr:rowOff>184150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51</xdr:row>
                <xdr:rowOff>228600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51</xdr:row>
                <xdr:rowOff>279400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51</xdr:row>
                <xdr:rowOff>158750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61</xdr:row>
                <xdr:rowOff>292100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61</xdr:row>
                <xdr:rowOff>228600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61</xdr:row>
                <xdr:rowOff>292100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61</xdr:row>
                <xdr:rowOff>254000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61</xdr:row>
                <xdr:rowOff>196850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61</xdr:row>
                <xdr:rowOff>196850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88</xdr:row>
                <xdr:rowOff>228600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88</xdr:row>
                <xdr:rowOff>228600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88</xdr:row>
                <xdr:rowOff>260350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88</xdr:row>
                <xdr:rowOff>266700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88</xdr:row>
                <xdr:rowOff>215900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88</xdr:row>
                <xdr:rowOff>165100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88</xdr:row>
                <xdr:rowOff>209550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88</xdr:row>
                <xdr:rowOff>292100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88</xdr:row>
                <xdr:rowOff>158750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88</xdr:row>
                <xdr:rowOff>247650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88</xdr:row>
                <xdr:rowOff>165100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105</xdr:row>
                <xdr:rowOff>228600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105</xdr:row>
                <xdr:rowOff>171450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105</xdr:row>
                <xdr:rowOff>285750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105</xdr:row>
                <xdr:rowOff>101600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105</xdr:row>
                <xdr:rowOff>196850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105</xdr:row>
                <xdr:rowOff>177800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105</xdr:row>
                <xdr:rowOff>165100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105</xdr:row>
                <xdr:rowOff>165100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36</xdr:row>
                <xdr:rowOff>228600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36</xdr:row>
                <xdr:rowOff>228600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88</xdr:row>
                <xdr:rowOff>228600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88</xdr:row>
                <xdr:rowOff>158750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105</xdr:row>
                <xdr:rowOff>196850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123</xdr:row>
                <xdr:rowOff>203200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123</xdr:row>
                <xdr:rowOff>228600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123</xdr:row>
                <xdr:rowOff>228600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123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123</xdr:row>
                <xdr:rowOff>285750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123</xdr:row>
                <xdr:rowOff>228600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123</xdr:row>
                <xdr:rowOff>254000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123</xdr:row>
                <xdr:rowOff>177800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123</xdr:row>
                <xdr:rowOff>203200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123</xdr:row>
                <xdr:rowOff>222250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123</xdr:row>
                <xdr:rowOff>165100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123</xdr:row>
                <xdr:rowOff>228600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157</xdr:row>
                <xdr:rowOff>196850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157</xdr:row>
                <xdr:rowOff>196850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157</xdr:row>
                <xdr:rowOff>215900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157</xdr:row>
                <xdr:rowOff>158750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36</xdr:row>
                <xdr:rowOff>323850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157</xdr:row>
                <xdr:rowOff>165100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157</xdr:row>
                <xdr:rowOff>165100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157</xdr:row>
                <xdr:rowOff>171450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157</xdr:row>
                <xdr:rowOff>222250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157</xdr:row>
                <xdr:rowOff>203200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157</xdr:row>
                <xdr:rowOff>209550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157</xdr:row>
                <xdr:rowOff>222250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157</xdr:row>
                <xdr:rowOff>228600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157</xdr:row>
                <xdr:rowOff>228600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157</xdr:row>
                <xdr:rowOff>203200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157</xdr:row>
                <xdr:rowOff>209550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157</xdr:row>
                <xdr:rowOff>209550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167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196850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178</xdr:row>
                <xdr:rowOff>25400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157</xdr:row>
                <xdr:rowOff>228600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157</xdr:row>
                <xdr:rowOff>260350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157</xdr:row>
                <xdr:rowOff>196850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178</xdr:row>
                <xdr:rowOff>25400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178</xdr:row>
                <xdr:rowOff>50800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178</xdr:row>
                <xdr:rowOff>12700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178</xdr:row>
                <xdr:rowOff>57150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178</xdr:row>
                <xdr:rowOff>82550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178</xdr:row>
                <xdr:rowOff>69850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178</xdr:row>
                <xdr:rowOff>196850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178</xdr:row>
                <xdr:rowOff>177800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178</xdr:row>
                <xdr:rowOff>209550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178</xdr:row>
                <xdr:rowOff>196850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178</xdr:row>
                <xdr:rowOff>228600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178</xdr:row>
                <xdr:rowOff>222250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178</xdr:row>
                <xdr:rowOff>222250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292100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229</xdr:row>
                <xdr:rowOff>247650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229</xdr:row>
                <xdr:rowOff>279400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229</xdr:row>
                <xdr:rowOff>260350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229</xdr:row>
                <xdr:rowOff>228600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105</xdr:row>
                <xdr:rowOff>203200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123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157</xdr:row>
                <xdr:rowOff>215900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229</xdr:row>
                <xdr:rowOff>228600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229</xdr:row>
                <xdr:rowOff>241300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229</xdr:row>
                <xdr:rowOff>254000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229</xdr:row>
                <xdr:rowOff>114300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229</xdr:row>
                <xdr:rowOff>222250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276</xdr:row>
                <xdr:rowOff>133350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229</xdr:row>
                <xdr:rowOff>254000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229</xdr:row>
                <xdr:rowOff>254000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276</xdr:row>
                <xdr:rowOff>31750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229</xdr:row>
                <xdr:rowOff>254000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276</xdr:row>
                <xdr:rowOff>596900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276</xdr:row>
                <xdr:rowOff>577850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276</xdr:row>
                <xdr:rowOff>76200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229</xdr:row>
                <xdr:rowOff>228600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276</xdr:row>
                <xdr:rowOff>311150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280</xdr:row>
                <xdr:rowOff>1003300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229</xdr:row>
                <xdr:rowOff>228600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280</xdr:row>
                <xdr:rowOff>1041400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229</xdr:row>
                <xdr:rowOff>279400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229</xdr:row>
                <xdr:rowOff>266700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229</xdr:row>
                <xdr:rowOff>304800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229</xdr:row>
                <xdr:rowOff>228600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276</xdr:row>
                <xdr:rowOff>406400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280</xdr:row>
                <xdr:rowOff>285750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276</xdr:row>
                <xdr:rowOff>279400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276</xdr:row>
                <xdr:rowOff>323850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276</xdr:row>
                <xdr:rowOff>279400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276</xdr:row>
                <xdr:rowOff>304800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352"/>
  <sheetViews>
    <sheetView topLeftCell="A336" workbookViewId="0">
      <selection activeCell="G353" sqref="G353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7" t="s">
        <v>473</v>
      </c>
      <c r="B11" s="97"/>
      <c r="C11" s="97"/>
      <c r="D11" s="97"/>
      <c r="E11" s="98">
        <v>36</v>
      </c>
      <c r="F11" s="98">
        <v>2947.4</v>
      </c>
      <c r="G11" s="98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7" t="s">
        <v>474</v>
      </c>
      <c r="B77" s="97"/>
      <c r="C77" s="97"/>
      <c r="D77" s="97"/>
      <c r="E77" s="98">
        <v>534</v>
      </c>
      <c r="F77" s="98">
        <v>31231.239999999998</v>
      </c>
      <c r="G77" s="98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905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911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909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910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7" t="s">
        <v>475</v>
      </c>
      <c r="B220" s="97"/>
      <c r="C220" s="97"/>
      <c r="D220" s="97"/>
      <c r="E220" s="98">
        <v>1145</v>
      </c>
      <c r="F220" s="98">
        <v>80180.550000000017</v>
      </c>
      <c r="G220" s="98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160</v>
      </c>
      <c r="F226" s="53">
        <v>130</v>
      </c>
      <c r="G226" s="53">
        <v>5200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902</v>
      </c>
      <c r="E230" s="53">
        <v>20</v>
      </c>
      <c r="F230" s="53">
        <v>288</v>
      </c>
      <c r="G230" s="53">
        <v>5760</v>
      </c>
    </row>
    <row r="231" spans="3:7" x14ac:dyDescent="0.35">
      <c r="D231" t="s">
        <v>897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894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977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982</v>
      </c>
      <c r="E234" s="53">
        <v>40</v>
      </c>
      <c r="F234" s="53">
        <v>444</v>
      </c>
      <c r="G234" s="53">
        <v>8880</v>
      </c>
    </row>
    <row r="235" spans="3:7" x14ac:dyDescent="0.35">
      <c r="D235" t="s">
        <v>1024</v>
      </c>
      <c r="E235" s="53">
        <v>20</v>
      </c>
      <c r="F235" s="53">
        <v>3256</v>
      </c>
      <c r="G235" s="53">
        <v>32560</v>
      </c>
    </row>
    <row r="236" spans="3:7" x14ac:dyDescent="0.35">
      <c r="C236" t="s">
        <v>912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913</v>
      </c>
      <c r="D240" t="s">
        <v>29</v>
      </c>
      <c r="E240" s="53">
        <v>5</v>
      </c>
      <c r="F240" s="53">
        <v>1815</v>
      </c>
      <c r="G240" s="53">
        <v>9075</v>
      </c>
    </row>
    <row r="241" spans="2:7" x14ac:dyDescent="0.35">
      <c r="C241" t="s">
        <v>915</v>
      </c>
      <c r="D241" t="s">
        <v>64</v>
      </c>
      <c r="E241" s="53">
        <v>15</v>
      </c>
      <c r="F241" s="53">
        <v>1815</v>
      </c>
      <c r="G241" s="53">
        <v>27225</v>
      </c>
    </row>
    <row r="242" spans="2:7" x14ac:dyDescent="0.35">
      <c r="C242" t="s">
        <v>914</v>
      </c>
      <c r="D242" t="s">
        <v>29</v>
      </c>
      <c r="E242" s="53">
        <v>15</v>
      </c>
      <c r="F242" s="53">
        <v>1815</v>
      </c>
      <c r="G242" s="53">
        <v>27225</v>
      </c>
    </row>
    <row r="243" spans="2:7" x14ac:dyDescent="0.35">
      <c r="C243" t="s">
        <v>916</v>
      </c>
      <c r="D243" t="s">
        <v>233</v>
      </c>
      <c r="E243" s="53">
        <v>2</v>
      </c>
      <c r="F243" s="53">
        <v>390</v>
      </c>
      <c r="G243" s="53">
        <v>780</v>
      </c>
    </row>
    <row r="244" spans="2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2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2:7" x14ac:dyDescent="0.35">
      <c r="C246" t="s">
        <v>917</v>
      </c>
      <c r="D246" t="s">
        <v>29</v>
      </c>
      <c r="E246" s="53">
        <v>10</v>
      </c>
      <c r="F246" s="53">
        <v>1815</v>
      </c>
      <c r="G246" s="53">
        <v>18150</v>
      </c>
    </row>
    <row r="247" spans="2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2:7" x14ac:dyDescent="0.35">
      <c r="C248" t="s">
        <v>919</v>
      </c>
      <c r="D248" t="s">
        <v>245</v>
      </c>
      <c r="E248" s="53">
        <v>12</v>
      </c>
      <c r="F248" s="53">
        <v>40</v>
      </c>
      <c r="G248" s="53">
        <v>480</v>
      </c>
    </row>
    <row r="249" spans="2:7" x14ac:dyDescent="0.35">
      <c r="C249" t="s">
        <v>922</v>
      </c>
      <c r="D249" t="s">
        <v>894</v>
      </c>
      <c r="E249" s="53">
        <v>1</v>
      </c>
      <c r="F249" s="53">
        <v>186</v>
      </c>
      <c r="G249" s="53">
        <v>186</v>
      </c>
    </row>
    <row r="250" spans="2:7" x14ac:dyDescent="0.35">
      <c r="C250" t="s">
        <v>923</v>
      </c>
      <c r="D250" t="s">
        <v>816</v>
      </c>
      <c r="E250" s="53">
        <v>10</v>
      </c>
      <c r="F250" s="53">
        <v>3740</v>
      </c>
      <c r="G250" s="53">
        <v>18700</v>
      </c>
    </row>
    <row r="251" spans="2:7" x14ac:dyDescent="0.35">
      <c r="C251" t="s">
        <v>907</v>
      </c>
      <c r="D251" t="s">
        <v>28</v>
      </c>
      <c r="E251" s="53">
        <v>40</v>
      </c>
      <c r="F251" s="53">
        <v>32.5</v>
      </c>
      <c r="G251" s="53">
        <v>1300</v>
      </c>
    </row>
    <row r="252" spans="2:7" x14ac:dyDescent="0.35">
      <c r="C252" t="s">
        <v>924</v>
      </c>
      <c r="D252" t="s">
        <v>902</v>
      </c>
      <c r="E252" s="53">
        <v>20</v>
      </c>
      <c r="F252" s="53">
        <v>288</v>
      </c>
      <c r="G252" s="53">
        <v>5760</v>
      </c>
    </row>
    <row r="253" spans="2:7" x14ac:dyDescent="0.35">
      <c r="C253" t="s">
        <v>932</v>
      </c>
      <c r="D253" t="s">
        <v>729</v>
      </c>
      <c r="E253" s="53">
        <v>20</v>
      </c>
      <c r="F253" s="53">
        <v>270</v>
      </c>
      <c r="G253" s="53">
        <v>5400</v>
      </c>
    </row>
    <row r="254" spans="2:7" x14ac:dyDescent="0.35">
      <c r="B254" s="55" t="s">
        <v>294</v>
      </c>
      <c r="C254" s="55"/>
      <c r="D254" s="55"/>
      <c r="E254" s="56">
        <v>697</v>
      </c>
      <c r="F254" s="56">
        <v>31880.9</v>
      </c>
      <c r="G254" s="56">
        <v>363076</v>
      </c>
    </row>
    <row r="255" spans="2:7" x14ac:dyDescent="0.35">
      <c r="B255" t="s">
        <v>158</v>
      </c>
      <c r="C255" t="s">
        <v>335</v>
      </c>
      <c r="D255" t="s">
        <v>964</v>
      </c>
      <c r="E255" s="53">
        <v>1</v>
      </c>
      <c r="F255" s="53">
        <v>115</v>
      </c>
      <c r="G255" s="53">
        <v>115</v>
      </c>
    </row>
    <row r="256" spans="2:7" x14ac:dyDescent="0.35">
      <c r="B256" s="55" t="s">
        <v>396</v>
      </c>
      <c r="C256" s="55"/>
      <c r="D256" s="55"/>
      <c r="E256" s="56">
        <v>1</v>
      </c>
      <c r="F256" s="56">
        <v>115</v>
      </c>
      <c r="G256" s="56">
        <v>115</v>
      </c>
    </row>
    <row r="257" spans="2:7" x14ac:dyDescent="0.35">
      <c r="B257" t="s">
        <v>307</v>
      </c>
      <c r="C257" t="s">
        <v>648</v>
      </c>
      <c r="D257" t="s">
        <v>643</v>
      </c>
      <c r="E257" s="53">
        <v>4</v>
      </c>
      <c r="F257" s="53">
        <v>305</v>
      </c>
      <c r="G257" s="53">
        <v>1220</v>
      </c>
    </row>
    <row r="258" spans="2:7" x14ac:dyDescent="0.35">
      <c r="C258" t="s">
        <v>724</v>
      </c>
      <c r="D258" t="s">
        <v>643</v>
      </c>
      <c r="E258" s="53">
        <v>4</v>
      </c>
      <c r="F258" s="53">
        <v>305</v>
      </c>
      <c r="G258" s="53">
        <v>1220</v>
      </c>
    </row>
    <row r="259" spans="2:7" x14ac:dyDescent="0.35">
      <c r="C259" t="s">
        <v>799</v>
      </c>
      <c r="D259" t="s">
        <v>643</v>
      </c>
      <c r="E259" s="53">
        <v>4</v>
      </c>
      <c r="F259" s="53">
        <v>320</v>
      </c>
      <c r="G259" s="53">
        <v>1280</v>
      </c>
    </row>
    <row r="260" spans="2:7" x14ac:dyDescent="0.35">
      <c r="C260" t="s">
        <v>1015</v>
      </c>
      <c r="D260" t="s">
        <v>643</v>
      </c>
      <c r="E260" s="53">
        <v>4</v>
      </c>
      <c r="F260" s="53">
        <v>320</v>
      </c>
      <c r="G260" s="53">
        <v>1280</v>
      </c>
    </row>
    <row r="261" spans="2:7" x14ac:dyDescent="0.35">
      <c r="B261" s="55" t="s">
        <v>398</v>
      </c>
      <c r="C261" s="55"/>
      <c r="D261" s="55"/>
      <c r="E261" s="56">
        <v>16</v>
      </c>
      <c r="F261" s="56">
        <v>1250</v>
      </c>
      <c r="G261" s="56">
        <v>5000</v>
      </c>
    </row>
    <row r="262" spans="2:7" x14ac:dyDescent="0.35">
      <c r="B262" t="s">
        <v>347</v>
      </c>
      <c r="C262" t="s">
        <v>649</v>
      </c>
      <c r="D262" t="s">
        <v>489</v>
      </c>
      <c r="E262" s="53">
        <v>6</v>
      </c>
      <c r="F262" s="53">
        <v>1936</v>
      </c>
      <c r="G262" s="53">
        <v>11616</v>
      </c>
    </row>
    <row r="263" spans="2:7" x14ac:dyDescent="0.35">
      <c r="D263" t="s">
        <v>583</v>
      </c>
      <c r="E263" s="53">
        <v>4</v>
      </c>
      <c r="F263" s="53">
        <v>1936</v>
      </c>
      <c r="G263" s="53">
        <v>7744</v>
      </c>
    </row>
    <row r="264" spans="2:7" x14ac:dyDescent="0.35">
      <c r="D264" t="s">
        <v>624</v>
      </c>
      <c r="E264" s="53">
        <v>20</v>
      </c>
      <c r="F264" s="53">
        <v>270</v>
      </c>
      <c r="G264" s="53">
        <v>5400</v>
      </c>
    </row>
    <row r="265" spans="2:7" x14ac:dyDescent="0.35">
      <c r="D265" t="s">
        <v>625</v>
      </c>
      <c r="E265" s="53">
        <v>2</v>
      </c>
      <c r="F265" s="53">
        <v>270</v>
      </c>
      <c r="G265" s="53">
        <v>540</v>
      </c>
    </row>
    <row r="266" spans="2:7" x14ac:dyDescent="0.35">
      <c r="C266" t="s">
        <v>650</v>
      </c>
      <c r="D266" t="s">
        <v>489</v>
      </c>
      <c r="E266" s="53">
        <v>2</v>
      </c>
      <c r="F266" s="53">
        <v>1936</v>
      </c>
      <c r="G266" s="53">
        <v>3872</v>
      </c>
    </row>
    <row r="267" spans="2:7" x14ac:dyDescent="0.35">
      <c r="D267" t="s">
        <v>583</v>
      </c>
      <c r="E267" s="53">
        <v>8</v>
      </c>
      <c r="F267" s="53">
        <v>1936</v>
      </c>
      <c r="G267" s="53">
        <v>15488</v>
      </c>
    </row>
    <row r="268" spans="2:7" x14ac:dyDescent="0.35">
      <c r="D268" t="s">
        <v>632</v>
      </c>
      <c r="E268" s="53">
        <v>20</v>
      </c>
      <c r="F268" s="53">
        <v>283.5</v>
      </c>
      <c r="G268" s="53">
        <v>5670</v>
      </c>
    </row>
    <row r="269" spans="2:7" x14ac:dyDescent="0.35">
      <c r="C269" t="s">
        <v>651</v>
      </c>
      <c r="D269" t="s">
        <v>624</v>
      </c>
      <c r="E269" s="53">
        <v>4</v>
      </c>
      <c r="F269" s="53">
        <v>270</v>
      </c>
      <c r="G269" s="53">
        <v>1080</v>
      </c>
    </row>
    <row r="270" spans="2:7" x14ac:dyDescent="0.35">
      <c r="D270" t="s">
        <v>625</v>
      </c>
      <c r="E270" s="53">
        <v>6</v>
      </c>
      <c r="F270" s="53">
        <v>270</v>
      </c>
      <c r="G270" s="53">
        <v>1620</v>
      </c>
    </row>
    <row r="271" spans="2:7" x14ac:dyDescent="0.35">
      <c r="C271" t="s">
        <v>652</v>
      </c>
      <c r="D271" t="s">
        <v>583</v>
      </c>
      <c r="E271" s="53">
        <v>4</v>
      </c>
      <c r="F271" s="53">
        <v>1936</v>
      </c>
      <c r="G271" s="53">
        <v>7744</v>
      </c>
    </row>
    <row r="272" spans="2:7" x14ac:dyDescent="0.35">
      <c r="D272" t="s">
        <v>653</v>
      </c>
      <c r="E272" s="53">
        <v>1</v>
      </c>
      <c r="F272" s="53">
        <v>1936</v>
      </c>
      <c r="G272" s="53">
        <v>1936</v>
      </c>
    </row>
    <row r="273" spans="2:7" x14ac:dyDescent="0.35">
      <c r="D273" t="s">
        <v>683</v>
      </c>
      <c r="E273" s="53">
        <v>12</v>
      </c>
      <c r="F273" s="53">
        <v>46</v>
      </c>
      <c r="G273" s="53">
        <v>552</v>
      </c>
    </row>
    <row r="274" spans="2:7" x14ac:dyDescent="0.35">
      <c r="C274" t="s">
        <v>654</v>
      </c>
      <c r="D274" t="s">
        <v>489</v>
      </c>
      <c r="E274" s="53">
        <v>9</v>
      </c>
      <c r="F274" s="53">
        <v>1936</v>
      </c>
      <c r="G274" s="53">
        <v>17424</v>
      </c>
    </row>
    <row r="275" spans="2:7" x14ac:dyDescent="0.35">
      <c r="D275" t="s">
        <v>624</v>
      </c>
      <c r="E275" s="53">
        <v>20</v>
      </c>
      <c r="F275" s="53">
        <v>270</v>
      </c>
      <c r="G275" s="53">
        <v>5400</v>
      </c>
    </row>
    <row r="276" spans="2:7" x14ac:dyDescent="0.35">
      <c r="D276" t="s">
        <v>625</v>
      </c>
      <c r="E276" s="53">
        <v>5</v>
      </c>
      <c r="F276" s="53">
        <v>270</v>
      </c>
      <c r="G276" s="53">
        <v>1350</v>
      </c>
    </row>
    <row r="277" spans="2:7" x14ac:dyDescent="0.35">
      <c r="D277" t="s">
        <v>653</v>
      </c>
      <c r="E277" s="53">
        <v>1</v>
      </c>
      <c r="F277" s="53">
        <v>1936</v>
      </c>
      <c r="G277" s="53">
        <v>1936</v>
      </c>
    </row>
    <row r="278" spans="2:7" x14ac:dyDescent="0.35">
      <c r="D278" t="s">
        <v>655</v>
      </c>
      <c r="E278" s="53">
        <v>10</v>
      </c>
      <c r="F278" s="53">
        <v>486</v>
      </c>
      <c r="G278" s="53">
        <v>4860</v>
      </c>
    </row>
    <row r="279" spans="2:7" x14ac:dyDescent="0.35">
      <c r="C279" t="s">
        <v>676</v>
      </c>
      <c r="D279" t="s">
        <v>625</v>
      </c>
      <c r="E279" s="53">
        <v>10</v>
      </c>
      <c r="F279" s="53">
        <v>270</v>
      </c>
      <c r="G279" s="53">
        <v>2700</v>
      </c>
    </row>
    <row r="280" spans="2:7" x14ac:dyDescent="0.35">
      <c r="B280" s="55" t="s">
        <v>402</v>
      </c>
      <c r="C280" s="55"/>
      <c r="D280" s="55"/>
      <c r="E280" s="56">
        <v>144</v>
      </c>
      <c r="F280" s="56">
        <v>18193.5</v>
      </c>
      <c r="G280" s="56">
        <v>96932</v>
      </c>
    </row>
    <row r="281" spans="2:7" x14ac:dyDescent="0.35">
      <c r="B281" t="s">
        <v>362</v>
      </c>
      <c r="C281" t="s">
        <v>335</v>
      </c>
      <c r="D281" t="s">
        <v>675</v>
      </c>
      <c r="E281" s="53">
        <v>1</v>
      </c>
      <c r="F281" s="53">
        <v>370</v>
      </c>
      <c r="G281" s="53">
        <v>370</v>
      </c>
    </row>
    <row r="282" spans="2:7" x14ac:dyDescent="0.35">
      <c r="C282" t="s">
        <v>939</v>
      </c>
      <c r="D282" t="s">
        <v>675</v>
      </c>
      <c r="E282" s="53">
        <v>1</v>
      </c>
      <c r="F282" s="53">
        <v>370</v>
      </c>
      <c r="G282" s="53">
        <v>370</v>
      </c>
    </row>
    <row r="283" spans="2:7" x14ac:dyDescent="0.35">
      <c r="C283" t="s">
        <v>940</v>
      </c>
      <c r="D283" t="s">
        <v>675</v>
      </c>
      <c r="E283" s="53">
        <v>1</v>
      </c>
      <c r="F283" s="53">
        <v>370</v>
      </c>
      <c r="G283" s="53">
        <v>370</v>
      </c>
    </row>
    <row r="284" spans="2:7" x14ac:dyDescent="0.35">
      <c r="B284" s="55" t="s">
        <v>403</v>
      </c>
      <c r="C284" s="55"/>
      <c r="D284" s="55"/>
      <c r="E284" s="56">
        <v>3</v>
      </c>
      <c r="F284" s="56">
        <v>1110</v>
      </c>
      <c r="G284" s="56">
        <v>1110</v>
      </c>
    </row>
    <row r="285" spans="2:7" x14ac:dyDescent="0.35">
      <c r="B285" t="s">
        <v>429</v>
      </c>
      <c r="C285" t="s">
        <v>335</v>
      </c>
      <c r="D285" t="s">
        <v>763</v>
      </c>
      <c r="E285" s="53">
        <v>44</v>
      </c>
      <c r="F285" s="53">
        <v>107.5</v>
      </c>
      <c r="G285" s="53">
        <v>2370</v>
      </c>
    </row>
    <row r="286" spans="2:7" x14ac:dyDescent="0.35">
      <c r="D286" t="s">
        <v>862</v>
      </c>
      <c r="E286" s="53">
        <v>40</v>
      </c>
      <c r="F286" s="53">
        <v>408</v>
      </c>
      <c r="G286" s="53">
        <v>8160</v>
      </c>
    </row>
    <row r="287" spans="2:7" x14ac:dyDescent="0.35">
      <c r="C287" t="s">
        <v>725</v>
      </c>
      <c r="D287" t="s">
        <v>763</v>
      </c>
      <c r="E287" s="53">
        <v>24</v>
      </c>
      <c r="F287" s="53">
        <v>55</v>
      </c>
      <c r="G287" s="53">
        <v>1320</v>
      </c>
    </row>
    <row r="288" spans="2:7" x14ac:dyDescent="0.35">
      <c r="C288" t="s">
        <v>797</v>
      </c>
      <c r="D288" t="s">
        <v>763</v>
      </c>
      <c r="E288" s="53">
        <v>20</v>
      </c>
      <c r="F288" s="53">
        <v>55</v>
      </c>
      <c r="G288" s="53">
        <v>1100</v>
      </c>
    </row>
    <row r="289" spans="2:7" x14ac:dyDescent="0.35">
      <c r="C289" t="s">
        <v>993</v>
      </c>
      <c r="D289" t="s">
        <v>862</v>
      </c>
      <c r="E289" s="53">
        <v>20</v>
      </c>
      <c r="F289" s="53">
        <v>208</v>
      </c>
      <c r="G289" s="53">
        <v>4160</v>
      </c>
    </row>
    <row r="290" spans="2:7" x14ac:dyDescent="0.35">
      <c r="B290" s="55" t="s">
        <v>450</v>
      </c>
      <c r="C290" s="55"/>
      <c r="D290" s="55"/>
      <c r="E290" s="56">
        <v>148</v>
      </c>
      <c r="F290" s="56">
        <v>833.5</v>
      </c>
      <c r="G290" s="56">
        <v>17110</v>
      </c>
    </row>
    <row r="291" spans="2:7" x14ac:dyDescent="0.35">
      <c r="B291" t="s">
        <v>686</v>
      </c>
      <c r="C291" t="s">
        <v>335</v>
      </c>
      <c r="D291" t="s">
        <v>687</v>
      </c>
      <c r="E291" s="53">
        <v>1</v>
      </c>
      <c r="F291" s="53">
        <v>1870</v>
      </c>
      <c r="G291" s="53">
        <v>1870</v>
      </c>
    </row>
    <row r="292" spans="2:7" x14ac:dyDescent="0.35">
      <c r="D292" t="s">
        <v>720</v>
      </c>
      <c r="E292" s="53">
        <v>1</v>
      </c>
      <c r="F292" s="53">
        <v>310</v>
      </c>
      <c r="G292" s="53">
        <v>310</v>
      </c>
    </row>
    <row r="293" spans="2:7" x14ac:dyDescent="0.35">
      <c r="D293" t="s">
        <v>718</v>
      </c>
      <c r="E293" s="53">
        <v>2</v>
      </c>
      <c r="F293" s="53">
        <v>180</v>
      </c>
      <c r="G293" s="53">
        <v>360</v>
      </c>
    </row>
    <row r="294" spans="2:7" x14ac:dyDescent="0.35">
      <c r="D294" t="s">
        <v>729</v>
      </c>
      <c r="E294" s="53">
        <v>137</v>
      </c>
      <c r="F294" s="53">
        <v>2196</v>
      </c>
      <c r="G294" s="53">
        <v>37701</v>
      </c>
    </row>
    <row r="295" spans="2:7" x14ac:dyDescent="0.35">
      <c r="D295" t="s">
        <v>744</v>
      </c>
      <c r="E295" s="53">
        <v>36</v>
      </c>
      <c r="F295" s="53">
        <v>1290</v>
      </c>
      <c r="G295" s="53">
        <v>9288</v>
      </c>
    </row>
    <row r="296" spans="2:7" x14ac:dyDescent="0.35">
      <c r="D296" t="s">
        <v>745</v>
      </c>
      <c r="E296" s="53">
        <v>1</v>
      </c>
      <c r="F296" s="53">
        <v>250</v>
      </c>
      <c r="G296" s="53">
        <v>250</v>
      </c>
    </row>
    <row r="297" spans="2:7" x14ac:dyDescent="0.35">
      <c r="D297" t="s">
        <v>748</v>
      </c>
      <c r="E297" s="53">
        <v>2</v>
      </c>
      <c r="F297" s="53">
        <v>1793</v>
      </c>
      <c r="G297" s="53">
        <v>1793</v>
      </c>
    </row>
    <row r="298" spans="2:7" x14ac:dyDescent="0.35">
      <c r="D298" t="s">
        <v>765</v>
      </c>
      <c r="E298" s="53">
        <v>14</v>
      </c>
      <c r="F298" s="53">
        <v>3900</v>
      </c>
      <c r="G298" s="53">
        <v>9100</v>
      </c>
    </row>
    <row r="299" spans="2:7" x14ac:dyDescent="0.35">
      <c r="D299" t="s">
        <v>764</v>
      </c>
      <c r="E299" s="53">
        <v>1</v>
      </c>
      <c r="F299" s="53">
        <v>321.25</v>
      </c>
      <c r="G299" s="53">
        <v>321.25</v>
      </c>
    </row>
    <row r="300" spans="2:7" x14ac:dyDescent="0.35">
      <c r="D300" t="s">
        <v>813</v>
      </c>
      <c r="E300" s="53">
        <v>23</v>
      </c>
      <c r="F300" s="53">
        <v>5566</v>
      </c>
      <c r="G300" s="53">
        <v>42350</v>
      </c>
    </row>
    <row r="301" spans="2:7" x14ac:dyDescent="0.35">
      <c r="D301" t="s">
        <v>818</v>
      </c>
      <c r="E301" s="53">
        <v>2</v>
      </c>
      <c r="F301" s="53">
        <v>2184.6</v>
      </c>
      <c r="G301" s="53">
        <v>2184.6</v>
      </c>
    </row>
    <row r="302" spans="2:7" x14ac:dyDescent="0.35">
      <c r="D302" t="s">
        <v>842</v>
      </c>
      <c r="E302" s="53">
        <v>23</v>
      </c>
      <c r="F302" s="53">
        <v>1167</v>
      </c>
      <c r="G302" s="53">
        <v>5382</v>
      </c>
    </row>
    <row r="303" spans="2:7" x14ac:dyDescent="0.35">
      <c r="D303" t="s">
        <v>930</v>
      </c>
      <c r="E303" s="53">
        <v>3</v>
      </c>
      <c r="F303" s="53">
        <v>256</v>
      </c>
      <c r="G303" s="53">
        <v>768</v>
      </c>
    </row>
    <row r="304" spans="2:7" x14ac:dyDescent="0.35">
      <c r="D304" t="s">
        <v>927</v>
      </c>
      <c r="E304" s="53">
        <v>20</v>
      </c>
      <c r="F304" s="53">
        <v>3586</v>
      </c>
      <c r="G304" s="53">
        <v>36190</v>
      </c>
    </row>
    <row r="305" spans="3:7" x14ac:dyDescent="0.35">
      <c r="D305" t="s">
        <v>957</v>
      </c>
      <c r="E305" s="53">
        <v>16</v>
      </c>
      <c r="F305" s="53">
        <v>96</v>
      </c>
      <c r="G305" s="53">
        <v>1536</v>
      </c>
    </row>
    <row r="306" spans="3:7" x14ac:dyDescent="0.35">
      <c r="D306" t="s">
        <v>958</v>
      </c>
      <c r="E306" s="53">
        <v>2</v>
      </c>
      <c r="F306" s="53">
        <v>160</v>
      </c>
      <c r="G306" s="53">
        <v>160</v>
      </c>
    </row>
    <row r="307" spans="3:7" x14ac:dyDescent="0.35">
      <c r="D307" t="s">
        <v>959</v>
      </c>
      <c r="E307" s="53">
        <v>12</v>
      </c>
      <c r="F307" s="53">
        <v>40</v>
      </c>
      <c r="G307" s="53">
        <v>480</v>
      </c>
    </row>
    <row r="308" spans="3:7" x14ac:dyDescent="0.35">
      <c r="D308" t="s">
        <v>960</v>
      </c>
      <c r="E308" s="53">
        <v>10</v>
      </c>
      <c r="F308" s="53">
        <v>460</v>
      </c>
      <c r="G308" s="53">
        <v>1150</v>
      </c>
    </row>
    <row r="309" spans="3:7" x14ac:dyDescent="0.35">
      <c r="D309" t="s">
        <v>961</v>
      </c>
      <c r="E309" s="53">
        <v>39</v>
      </c>
      <c r="F309" s="53">
        <v>1701.8000000000002</v>
      </c>
      <c r="G309" s="53">
        <v>21888.9</v>
      </c>
    </row>
    <row r="310" spans="3:7" x14ac:dyDescent="0.35">
      <c r="D310" t="s">
        <v>983</v>
      </c>
      <c r="E310" s="53">
        <v>8</v>
      </c>
      <c r="F310" s="53">
        <v>1090</v>
      </c>
      <c r="G310" s="53">
        <v>2910</v>
      </c>
    </row>
    <row r="311" spans="3:7" x14ac:dyDescent="0.35">
      <c r="D311" t="s">
        <v>978</v>
      </c>
      <c r="E311" s="53">
        <v>1</v>
      </c>
      <c r="F311" s="53">
        <v>1822.5</v>
      </c>
      <c r="G311" s="53">
        <v>1822.5</v>
      </c>
    </row>
    <row r="312" spans="3:7" x14ac:dyDescent="0.35">
      <c r="D312" t="s">
        <v>979</v>
      </c>
      <c r="E312" s="53">
        <v>1</v>
      </c>
      <c r="F312" s="53">
        <v>240</v>
      </c>
      <c r="G312" s="53">
        <v>240</v>
      </c>
    </row>
    <row r="313" spans="3:7" x14ac:dyDescent="0.35">
      <c r="D313" t="s">
        <v>981</v>
      </c>
      <c r="E313" s="53">
        <v>5</v>
      </c>
      <c r="F313" s="53">
        <v>1760</v>
      </c>
      <c r="G313" s="53">
        <v>8800</v>
      </c>
    </row>
    <row r="314" spans="3:7" x14ac:dyDescent="0.35">
      <c r="D314" t="s">
        <v>1025</v>
      </c>
      <c r="E314" s="53">
        <v>4</v>
      </c>
      <c r="F314" s="53">
        <v>330</v>
      </c>
      <c r="G314" s="53">
        <v>1320</v>
      </c>
    </row>
    <row r="315" spans="3:7" x14ac:dyDescent="0.35">
      <c r="C315" t="s">
        <v>716</v>
      </c>
      <c r="D315" t="s">
        <v>687</v>
      </c>
      <c r="E315" s="53">
        <v>1</v>
      </c>
      <c r="F315" s="53">
        <v>1804</v>
      </c>
      <c r="G315" s="53">
        <v>1804</v>
      </c>
    </row>
    <row r="316" spans="3:7" x14ac:dyDescent="0.35">
      <c r="C316" t="s">
        <v>717</v>
      </c>
      <c r="D316" t="s">
        <v>687</v>
      </c>
      <c r="E316" s="53">
        <v>1</v>
      </c>
      <c r="F316" s="53">
        <v>1859</v>
      </c>
      <c r="G316" s="53">
        <v>1859</v>
      </c>
    </row>
    <row r="317" spans="3:7" x14ac:dyDescent="0.35">
      <c r="D317" t="s">
        <v>719</v>
      </c>
      <c r="E317" s="53">
        <v>1</v>
      </c>
      <c r="F317" s="53">
        <v>160</v>
      </c>
      <c r="G317" s="53">
        <v>160</v>
      </c>
    </row>
    <row r="318" spans="3:7" x14ac:dyDescent="0.35">
      <c r="D318" t="s">
        <v>720</v>
      </c>
      <c r="E318" s="53">
        <v>1</v>
      </c>
      <c r="F318" s="53">
        <v>310</v>
      </c>
      <c r="G318" s="53">
        <v>310</v>
      </c>
    </row>
    <row r="319" spans="3:7" x14ac:dyDescent="0.35">
      <c r="D319" t="s">
        <v>718</v>
      </c>
      <c r="E319" s="53">
        <v>2</v>
      </c>
      <c r="F319" s="53">
        <v>185</v>
      </c>
      <c r="G319" s="53">
        <v>370</v>
      </c>
    </row>
    <row r="320" spans="3:7" x14ac:dyDescent="0.35">
      <c r="C320" t="s">
        <v>727</v>
      </c>
      <c r="D320" t="s">
        <v>729</v>
      </c>
      <c r="E320" s="53">
        <v>20</v>
      </c>
      <c r="F320" s="53">
        <v>273</v>
      </c>
      <c r="G320" s="53">
        <v>5460</v>
      </c>
    </row>
    <row r="321" spans="3:7" x14ac:dyDescent="0.35">
      <c r="D321" t="s">
        <v>728</v>
      </c>
      <c r="E321" s="53">
        <v>10</v>
      </c>
      <c r="F321" s="53">
        <v>546</v>
      </c>
      <c r="G321" s="53">
        <v>5460</v>
      </c>
    </row>
    <row r="322" spans="3:7" x14ac:dyDescent="0.35">
      <c r="C322" t="s">
        <v>788</v>
      </c>
      <c r="D322" t="s">
        <v>787</v>
      </c>
      <c r="E322" s="53">
        <v>2</v>
      </c>
      <c r="F322" s="53">
        <v>69.5</v>
      </c>
      <c r="G322" s="53">
        <v>139</v>
      </c>
    </row>
    <row r="323" spans="3:7" x14ac:dyDescent="0.35">
      <c r="C323" t="s">
        <v>798</v>
      </c>
      <c r="D323" t="s">
        <v>791</v>
      </c>
      <c r="E323" s="53">
        <v>5</v>
      </c>
      <c r="F323" s="53">
        <v>491.4</v>
      </c>
      <c r="G323" s="53">
        <v>2457</v>
      </c>
    </row>
    <row r="324" spans="3:7" x14ac:dyDescent="0.35">
      <c r="C324" t="s">
        <v>796</v>
      </c>
      <c r="D324" t="s">
        <v>729</v>
      </c>
      <c r="E324" s="53">
        <v>10</v>
      </c>
      <c r="F324" s="53">
        <v>273</v>
      </c>
      <c r="G324" s="53">
        <v>2730</v>
      </c>
    </row>
    <row r="325" spans="3:7" x14ac:dyDescent="0.35">
      <c r="D325" t="s">
        <v>744</v>
      </c>
      <c r="E325" s="53">
        <v>2</v>
      </c>
      <c r="F325" s="53">
        <v>258</v>
      </c>
      <c r="G325" s="53">
        <v>516</v>
      </c>
    </row>
    <row r="326" spans="3:7" x14ac:dyDescent="0.35">
      <c r="D326" t="s">
        <v>791</v>
      </c>
      <c r="E326" s="53">
        <v>16</v>
      </c>
      <c r="F326" s="53">
        <v>491.4</v>
      </c>
      <c r="G326" s="53">
        <v>7862.4</v>
      </c>
    </row>
    <row r="327" spans="3:7" x14ac:dyDescent="0.35">
      <c r="C327" t="s">
        <v>812</v>
      </c>
      <c r="D327" t="s">
        <v>813</v>
      </c>
      <c r="E327" s="53">
        <v>20</v>
      </c>
      <c r="F327" s="53">
        <v>1870</v>
      </c>
      <c r="G327" s="53">
        <v>37400</v>
      </c>
    </row>
    <row r="328" spans="3:7" x14ac:dyDescent="0.35">
      <c r="D328" t="s">
        <v>814</v>
      </c>
      <c r="E328" s="53">
        <v>15</v>
      </c>
      <c r="F328" s="53">
        <v>1892</v>
      </c>
      <c r="G328" s="53">
        <v>28380</v>
      </c>
    </row>
    <row r="329" spans="3:7" x14ac:dyDescent="0.35">
      <c r="C329" t="s">
        <v>892</v>
      </c>
      <c r="D329" t="s">
        <v>728</v>
      </c>
      <c r="E329" s="53">
        <v>16</v>
      </c>
      <c r="F329" s="53">
        <v>552</v>
      </c>
      <c r="G329" s="53">
        <v>8832</v>
      </c>
    </row>
    <row r="330" spans="3:7" x14ac:dyDescent="0.35">
      <c r="C330" t="s">
        <v>891</v>
      </c>
      <c r="D330" t="s">
        <v>687</v>
      </c>
      <c r="E330" s="53">
        <v>1</v>
      </c>
      <c r="F330" s="53">
        <v>1848</v>
      </c>
      <c r="G330" s="53">
        <v>1848</v>
      </c>
    </row>
    <row r="331" spans="3:7" x14ac:dyDescent="0.35">
      <c r="D331" t="s">
        <v>841</v>
      </c>
      <c r="E331" s="53">
        <v>2</v>
      </c>
      <c r="F331" s="53">
        <v>35</v>
      </c>
      <c r="G331" s="53">
        <v>70</v>
      </c>
    </row>
    <row r="332" spans="3:7" x14ac:dyDescent="0.35">
      <c r="D332" t="s">
        <v>843</v>
      </c>
      <c r="E332" s="53">
        <v>1</v>
      </c>
      <c r="F332" s="53">
        <v>330</v>
      </c>
      <c r="G332" s="53">
        <v>330</v>
      </c>
    </row>
    <row r="333" spans="3:7" x14ac:dyDescent="0.35">
      <c r="D333" t="s">
        <v>842</v>
      </c>
      <c r="E333" s="53">
        <v>1</v>
      </c>
      <c r="F333" s="53">
        <v>248</v>
      </c>
      <c r="G333" s="53">
        <v>248</v>
      </c>
    </row>
    <row r="334" spans="3:7" x14ac:dyDescent="0.35">
      <c r="C334" t="s">
        <v>893</v>
      </c>
      <c r="D334" t="s">
        <v>765</v>
      </c>
      <c r="E334" s="53">
        <v>1</v>
      </c>
      <c r="F334" s="53">
        <v>650</v>
      </c>
      <c r="G334" s="53">
        <v>650</v>
      </c>
    </row>
    <row r="335" spans="3:7" x14ac:dyDescent="0.35">
      <c r="D335" t="s">
        <v>856</v>
      </c>
      <c r="E335" s="53">
        <v>1</v>
      </c>
      <c r="F335" s="53">
        <v>120</v>
      </c>
      <c r="G335" s="53">
        <v>120</v>
      </c>
    </row>
    <row r="336" spans="3:7" x14ac:dyDescent="0.35">
      <c r="D336" t="s">
        <v>871</v>
      </c>
      <c r="E336" s="53">
        <v>1</v>
      </c>
      <c r="F336" s="53">
        <v>115</v>
      </c>
      <c r="G336" s="53">
        <v>115</v>
      </c>
    </row>
    <row r="337" spans="1:7" x14ac:dyDescent="0.35">
      <c r="C337" t="s">
        <v>918</v>
      </c>
      <c r="D337" t="s">
        <v>813</v>
      </c>
      <c r="E337" s="53">
        <v>20</v>
      </c>
      <c r="F337" s="53">
        <v>1848</v>
      </c>
      <c r="G337" s="53">
        <v>36960</v>
      </c>
    </row>
    <row r="338" spans="1:7" x14ac:dyDescent="0.35">
      <c r="C338" t="s">
        <v>920</v>
      </c>
      <c r="D338" t="s">
        <v>765</v>
      </c>
      <c r="E338" s="53">
        <v>4</v>
      </c>
      <c r="F338" s="53">
        <v>650</v>
      </c>
      <c r="G338" s="53">
        <v>2600</v>
      </c>
    </row>
    <row r="339" spans="1:7" x14ac:dyDescent="0.35">
      <c r="D339" t="s">
        <v>882</v>
      </c>
      <c r="E339" s="53">
        <v>40</v>
      </c>
      <c r="F339" s="53">
        <v>32.5</v>
      </c>
      <c r="G339" s="53">
        <v>1300</v>
      </c>
    </row>
    <row r="340" spans="1:7" x14ac:dyDescent="0.35">
      <c r="C340" t="s">
        <v>921</v>
      </c>
      <c r="D340" t="s">
        <v>729</v>
      </c>
      <c r="E340" s="53">
        <v>20</v>
      </c>
      <c r="F340" s="53">
        <v>276</v>
      </c>
      <c r="G340" s="53">
        <v>5520</v>
      </c>
    </row>
    <row r="341" spans="1:7" x14ac:dyDescent="0.35">
      <c r="C341" t="s">
        <v>926</v>
      </c>
      <c r="D341" t="s">
        <v>927</v>
      </c>
      <c r="E341" s="53">
        <v>15</v>
      </c>
      <c r="F341" s="53">
        <v>1848</v>
      </c>
      <c r="G341" s="53">
        <v>27720</v>
      </c>
    </row>
    <row r="342" spans="1:7" x14ac:dyDescent="0.35">
      <c r="C342" t="s">
        <v>925</v>
      </c>
      <c r="D342" t="s">
        <v>729</v>
      </c>
      <c r="E342" s="53">
        <v>20</v>
      </c>
      <c r="F342" s="53">
        <v>276</v>
      </c>
      <c r="G342" s="53">
        <v>5520</v>
      </c>
    </row>
    <row r="343" spans="1:7" x14ac:dyDescent="0.35">
      <c r="D343" t="s">
        <v>983</v>
      </c>
      <c r="E343" s="53">
        <v>3</v>
      </c>
      <c r="F343" s="53">
        <v>370</v>
      </c>
      <c r="G343" s="53">
        <v>1110</v>
      </c>
    </row>
    <row r="344" spans="1:7" x14ac:dyDescent="0.35">
      <c r="C344" t="s">
        <v>928</v>
      </c>
      <c r="D344" t="s">
        <v>813</v>
      </c>
      <c r="E344" s="53">
        <v>20</v>
      </c>
      <c r="F344" s="53">
        <v>1848</v>
      </c>
      <c r="G344" s="53">
        <v>36960</v>
      </c>
    </row>
    <row r="345" spans="1:7" x14ac:dyDescent="0.35">
      <c r="C345" t="s">
        <v>929</v>
      </c>
      <c r="D345" t="s">
        <v>930</v>
      </c>
      <c r="E345" s="53">
        <v>1</v>
      </c>
      <c r="F345" s="53">
        <v>258</v>
      </c>
      <c r="G345" s="53">
        <v>258</v>
      </c>
    </row>
    <row r="346" spans="1:7" x14ac:dyDescent="0.35">
      <c r="C346" t="s">
        <v>931</v>
      </c>
      <c r="D346" t="s">
        <v>729</v>
      </c>
      <c r="E346" s="53">
        <v>20</v>
      </c>
      <c r="F346" s="53">
        <v>273</v>
      </c>
      <c r="G346" s="53">
        <v>5460</v>
      </c>
    </row>
    <row r="347" spans="1:7" x14ac:dyDescent="0.35">
      <c r="B347" s="55" t="s">
        <v>694</v>
      </c>
      <c r="C347" s="55"/>
      <c r="D347" s="55"/>
      <c r="E347" s="56">
        <v>657</v>
      </c>
      <c r="F347" s="56">
        <v>54629.95</v>
      </c>
      <c r="G347" s="56">
        <v>418703.65</v>
      </c>
    </row>
    <row r="348" spans="1:7" x14ac:dyDescent="0.35">
      <c r="A348" s="97" t="s">
        <v>670</v>
      </c>
      <c r="B348" s="97"/>
      <c r="C348" s="97"/>
      <c r="D348" s="97"/>
      <c r="E348" s="98">
        <v>1666</v>
      </c>
      <c r="F348" s="98">
        <v>108012.84999999999</v>
      </c>
      <c r="G348" s="98">
        <v>902046.65</v>
      </c>
    </row>
    <row r="349" spans="1:7" x14ac:dyDescent="0.35">
      <c r="A349">
        <v>1900</v>
      </c>
      <c r="B349" t="s">
        <v>429</v>
      </c>
      <c r="C349" t="s">
        <v>335</v>
      </c>
      <c r="D349" t="s">
        <v>1026</v>
      </c>
      <c r="E349" s="53">
        <v>32</v>
      </c>
      <c r="F349" s="53">
        <v>67.5</v>
      </c>
      <c r="G349" s="53">
        <v>2160</v>
      </c>
    </row>
    <row r="350" spans="1:7" x14ac:dyDescent="0.35">
      <c r="B350" s="55" t="s">
        <v>450</v>
      </c>
      <c r="C350" s="55"/>
      <c r="D350" s="55"/>
      <c r="E350" s="56">
        <v>32</v>
      </c>
      <c r="F350" s="56">
        <v>67.5</v>
      </c>
      <c r="G350" s="56">
        <v>2160</v>
      </c>
    </row>
    <row r="351" spans="1:7" x14ac:dyDescent="0.35">
      <c r="A351" s="97" t="s">
        <v>1060</v>
      </c>
      <c r="B351" s="97"/>
      <c r="C351" s="97"/>
      <c r="D351" s="97"/>
      <c r="E351" s="98">
        <v>32</v>
      </c>
      <c r="F351" s="98">
        <v>67.5</v>
      </c>
      <c r="G351" s="98">
        <v>2160</v>
      </c>
    </row>
    <row r="352" spans="1:7" x14ac:dyDescent="0.35">
      <c r="A352" s="52" t="s">
        <v>181</v>
      </c>
      <c r="B352" s="52"/>
      <c r="C352" s="52"/>
      <c r="D352" s="52"/>
      <c r="E352" s="54">
        <v>3413</v>
      </c>
      <c r="F352" s="54">
        <v>222439.53999999995</v>
      </c>
      <c r="G352" s="54">
        <v>1664489.85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97"/>
  <sheetViews>
    <sheetView topLeftCell="C1" zoomScaleNormal="100" workbookViewId="0">
      <selection activeCell="L2" sqref="L2:O133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1</v>
      </c>
      <c r="N5">
        <v>1</v>
      </c>
      <c r="O5">
        <v>0</v>
      </c>
    </row>
    <row r="6" spans="1:15" x14ac:dyDescent="0.35">
      <c r="B6" t="s">
        <v>180</v>
      </c>
      <c r="C6">
        <v>36</v>
      </c>
      <c r="D6">
        <v>30</v>
      </c>
      <c r="E6">
        <v>6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220</v>
      </c>
      <c r="N7">
        <v>220</v>
      </c>
      <c r="O7">
        <v>0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55</v>
      </c>
      <c r="O9">
        <v>6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17</v>
      </c>
      <c r="E13">
        <v>3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130</v>
      </c>
      <c r="N19">
        <v>128</v>
      </c>
      <c r="O19">
        <v>2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527</v>
      </c>
      <c r="N22">
        <v>504</v>
      </c>
      <c r="O22">
        <v>23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265</v>
      </c>
      <c r="E30" s="34">
        <v>9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52</v>
      </c>
      <c r="N38">
        <v>46</v>
      </c>
      <c r="O38">
        <v>6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902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930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17</v>
      </c>
      <c r="O42">
        <v>3</v>
      </c>
    </row>
    <row r="43" spans="1:15" x14ac:dyDescent="0.35">
      <c r="B43" t="s">
        <v>983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2</v>
      </c>
      <c r="N49">
        <v>2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2</v>
      </c>
      <c r="E56">
        <v>2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927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957</v>
      </c>
      <c r="C61">
        <v>16</v>
      </c>
      <c r="D61">
        <v>11</v>
      </c>
      <c r="E61">
        <v>5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964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958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959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960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961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983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977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281</v>
      </c>
      <c r="E69" s="34">
        <v>7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2</v>
      </c>
      <c r="E77">
        <v>2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930</v>
      </c>
      <c r="C81">
        <v>3</v>
      </c>
      <c r="D81">
        <v>3</v>
      </c>
      <c r="E81">
        <v>0</v>
      </c>
      <c r="L81" t="s">
        <v>643</v>
      </c>
      <c r="M81">
        <v>24</v>
      </c>
      <c r="N81">
        <v>22</v>
      </c>
      <c r="O81">
        <v>2</v>
      </c>
    </row>
    <row r="82" spans="1:15" x14ac:dyDescent="0.35">
      <c r="B82" t="s">
        <v>927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960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961</v>
      </c>
      <c r="C84">
        <v>33</v>
      </c>
      <c r="D84">
        <v>28</v>
      </c>
      <c r="E84">
        <v>5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983</v>
      </c>
      <c r="C85">
        <v>3</v>
      </c>
      <c r="D85">
        <v>1</v>
      </c>
      <c r="E85">
        <v>2</v>
      </c>
      <c r="L85" t="s">
        <v>675</v>
      </c>
      <c r="M85">
        <v>5</v>
      </c>
      <c r="N85">
        <v>5</v>
      </c>
      <c r="O85">
        <v>0</v>
      </c>
    </row>
    <row r="86" spans="1:15" x14ac:dyDescent="0.35">
      <c r="B86" t="s">
        <v>978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5</v>
      </c>
      <c r="O86">
        <v>7</v>
      </c>
    </row>
    <row r="87" spans="1:15" x14ac:dyDescent="0.35">
      <c r="B87" t="s">
        <v>979</v>
      </c>
      <c r="C87">
        <v>1</v>
      </c>
      <c r="D87">
        <v>1</v>
      </c>
      <c r="E87">
        <v>0</v>
      </c>
      <c r="L87" t="s">
        <v>687</v>
      </c>
      <c r="M87">
        <v>4</v>
      </c>
      <c r="N87">
        <v>4</v>
      </c>
      <c r="O87">
        <v>0</v>
      </c>
    </row>
    <row r="88" spans="1:15" x14ac:dyDescent="0.35">
      <c r="B88" t="s">
        <v>981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982</v>
      </c>
      <c r="C89">
        <v>20</v>
      </c>
      <c r="D89">
        <v>20</v>
      </c>
      <c r="E89">
        <v>0</v>
      </c>
      <c r="L89" t="s">
        <v>720</v>
      </c>
      <c r="M89">
        <v>2</v>
      </c>
      <c r="N89">
        <v>2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122</v>
      </c>
      <c r="E90" s="34">
        <v>9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2</v>
      </c>
      <c r="N95">
        <v>2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88</v>
      </c>
      <c r="N96">
        <v>76</v>
      </c>
      <c r="O96">
        <v>12</v>
      </c>
    </row>
    <row r="97" spans="2:15" x14ac:dyDescent="0.35">
      <c r="B97" t="s">
        <v>64</v>
      </c>
      <c r="C97">
        <v>20</v>
      </c>
      <c r="D97">
        <v>18</v>
      </c>
      <c r="E97">
        <v>2</v>
      </c>
      <c r="L97" t="s">
        <v>765</v>
      </c>
      <c r="M97">
        <v>19</v>
      </c>
      <c r="N97">
        <v>17</v>
      </c>
      <c r="O97">
        <v>2</v>
      </c>
    </row>
    <row r="98" spans="2:15" x14ac:dyDescent="0.35">
      <c r="B98" t="s">
        <v>28</v>
      </c>
      <c r="C98">
        <v>40</v>
      </c>
      <c r="D98">
        <v>17</v>
      </c>
      <c r="E98">
        <v>23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21</v>
      </c>
      <c r="N100">
        <v>21</v>
      </c>
      <c r="O100">
        <v>0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6</v>
      </c>
      <c r="E102">
        <v>6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8</v>
      </c>
      <c r="E106">
        <v>12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16</v>
      </c>
      <c r="E108">
        <v>4</v>
      </c>
      <c r="L108" t="s">
        <v>842</v>
      </c>
      <c r="M108">
        <v>24</v>
      </c>
      <c r="N108">
        <v>24</v>
      </c>
      <c r="O108">
        <v>0</v>
      </c>
    </row>
    <row r="109" spans="2:15" x14ac:dyDescent="0.35">
      <c r="B109" t="s">
        <v>894</v>
      </c>
      <c r="C109">
        <v>1</v>
      </c>
      <c r="D109">
        <v>1</v>
      </c>
      <c r="E109">
        <v>0</v>
      </c>
      <c r="L109" t="s">
        <v>856</v>
      </c>
      <c r="M109">
        <v>1</v>
      </c>
      <c r="N109">
        <v>1</v>
      </c>
      <c r="O109">
        <v>0</v>
      </c>
    </row>
    <row r="110" spans="2:15" x14ac:dyDescent="0.35">
      <c r="B110" t="s">
        <v>958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56</v>
      </c>
      <c r="O110">
        <v>4</v>
      </c>
    </row>
    <row r="111" spans="2:15" x14ac:dyDescent="0.35">
      <c r="B111" t="s">
        <v>960</v>
      </c>
      <c r="C111">
        <v>1</v>
      </c>
      <c r="D111">
        <v>1</v>
      </c>
      <c r="E111">
        <v>0</v>
      </c>
      <c r="L111" t="s">
        <v>871</v>
      </c>
      <c r="M111">
        <v>1</v>
      </c>
      <c r="N111">
        <v>1</v>
      </c>
      <c r="O111">
        <v>0</v>
      </c>
    </row>
    <row r="112" spans="2:15" x14ac:dyDescent="0.35">
      <c r="B112" t="s">
        <v>982</v>
      </c>
      <c r="C112">
        <v>20</v>
      </c>
      <c r="D112">
        <v>3</v>
      </c>
      <c r="E112">
        <v>17</v>
      </c>
      <c r="L112" t="s">
        <v>882</v>
      </c>
      <c r="M112">
        <v>40</v>
      </c>
      <c r="N112">
        <v>40</v>
      </c>
      <c r="O112">
        <v>0</v>
      </c>
    </row>
    <row r="113" spans="1:15" x14ac:dyDescent="0.35">
      <c r="B113" t="s">
        <v>1024</v>
      </c>
      <c r="C113">
        <v>20</v>
      </c>
      <c r="D113">
        <v>15</v>
      </c>
      <c r="E113">
        <v>5</v>
      </c>
      <c r="L113" t="s">
        <v>902</v>
      </c>
      <c r="M113">
        <v>40</v>
      </c>
      <c r="N113">
        <v>40</v>
      </c>
      <c r="O113">
        <v>0</v>
      </c>
    </row>
    <row r="114" spans="1:15" x14ac:dyDescent="0.35">
      <c r="B114" t="s">
        <v>1025</v>
      </c>
      <c r="C114">
        <v>4</v>
      </c>
      <c r="D114">
        <v>4</v>
      </c>
      <c r="E114">
        <v>0</v>
      </c>
      <c r="L114" t="s">
        <v>897</v>
      </c>
      <c r="M114">
        <v>15</v>
      </c>
      <c r="N114">
        <v>1</v>
      </c>
      <c r="O114">
        <v>14</v>
      </c>
    </row>
    <row r="115" spans="1:15" x14ac:dyDescent="0.35">
      <c r="A115" s="34" t="s">
        <v>183</v>
      </c>
      <c r="B115" s="34"/>
      <c r="C115" s="34">
        <v>308</v>
      </c>
      <c r="D115" s="34">
        <v>239</v>
      </c>
      <c r="E115" s="34">
        <v>69</v>
      </c>
      <c r="L115" t="s">
        <v>894</v>
      </c>
      <c r="M115">
        <v>2</v>
      </c>
      <c r="N115">
        <v>2</v>
      </c>
      <c r="O115">
        <v>0</v>
      </c>
    </row>
    <row r="116" spans="1:15" x14ac:dyDescent="0.35">
      <c r="A116">
        <v>10</v>
      </c>
      <c r="B116" t="s">
        <v>134</v>
      </c>
      <c r="C116">
        <v>1</v>
      </c>
      <c r="D116">
        <v>1</v>
      </c>
      <c r="E116">
        <v>0</v>
      </c>
      <c r="L116" t="s">
        <v>930</v>
      </c>
      <c r="M116">
        <v>4</v>
      </c>
      <c r="N116">
        <v>4</v>
      </c>
      <c r="O116">
        <v>0</v>
      </c>
    </row>
    <row r="117" spans="1:15" x14ac:dyDescent="0.35">
      <c r="B117" t="s">
        <v>19</v>
      </c>
      <c r="C117">
        <v>32</v>
      </c>
      <c r="D117">
        <v>32</v>
      </c>
      <c r="E117">
        <v>0</v>
      </c>
      <c r="L117" t="s">
        <v>927</v>
      </c>
      <c r="M117">
        <v>35</v>
      </c>
      <c r="N117">
        <v>35</v>
      </c>
      <c r="O117">
        <v>0</v>
      </c>
    </row>
    <row r="118" spans="1:15" x14ac:dyDescent="0.35">
      <c r="B118" t="s">
        <v>180</v>
      </c>
      <c r="C118">
        <v>15</v>
      </c>
      <c r="D118">
        <v>15</v>
      </c>
      <c r="E118">
        <v>0</v>
      </c>
      <c r="L118" t="s">
        <v>957</v>
      </c>
      <c r="M118">
        <v>16</v>
      </c>
      <c r="N118">
        <v>11</v>
      </c>
      <c r="O118">
        <v>5</v>
      </c>
    </row>
    <row r="119" spans="1:15" x14ac:dyDescent="0.35">
      <c r="B119" t="s">
        <v>176</v>
      </c>
      <c r="C119">
        <v>20</v>
      </c>
      <c r="D119">
        <v>20</v>
      </c>
      <c r="E119">
        <v>0</v>
      </c>
      <c r="L119" t="s">
        <v>964</v>
      </c>
      <c r="M119">
        <v>1</v>
      </c>
      <c r="N119">
        <v>1</v>
      </c>
      <c r="O119">
        <v>0</v>
      </c>
    </row>
    <row r="120" spans="1:15" x14ac:dyDescent="0.35">
      <c r="B120" t="s">
        <v>177</v>
      </c>
      <c r="C120">
        <v>20</v>
      </c>
      <c r="D120">
        <v>20</v>
      </c>
      <c r="E120">
        <v>0</v>
      </c>
      <c r="L120" t="s">
        <v>958</v>
      </c>
      <c r="M120">
        <v>2</v>
      </c>
      <c r="N120">
        <v>2</v>
      </c>
      <c r="O120">
        <v>0</v>
      </c>
    </row>
    <row r="121" spans="1:15" x14ac:dyDescent="0.35">
      <c r="B121" t="s">
        <v>16</v>
      </c>
      <c r="C121">
        <v>20</v>
      </c>
      <c r="D121">
        <v>20</v>
      </c>
      <c r="E121">
        <v>0</v>
      </c>
      <c r="L121" t="s">
        <v>959</v>
      </c>
      <c r="M121">
        <v>12</v>
      </c>
      <c r="N121">
        <v>12</v>
      </c>
      <c r="O121">
        <v>0</v>
      </c>
    </row>
    <row r="122" spans="1:15" x14ac:dyDescent="0.35">
      <c r="B122" t="s">
        <v>55</v>
      </c>
      <c r="C122">
        <v>2</v>
      </c>
      <c r="D122">
        <v>2</v>
      </c>
      <c r="E122">
        <v>0</v>
      </c>
      <c r="L122" t="s">
        <v>960</v>
      </c>
      <c r="M122">
        <v>10</v>
      </c>
      <c r="N122">
        <v>10</v>
      </c>
      <c r="O122">
        <v>0</v>
      </c>
    </row>
    <row r="123" spans="1:15" x14ac:dyDescent="0.35">
      <c r="B123" t="s">
        <v>17</v>
      </c>
      <c r="C123">
        <v>4</v>
      </c>
      <c r="D123">
        <v>4</v>
      </c>
      <c r="E123">
        <v>0</v>
      </c>
      <c r="L123" t="s">
        <v>961</v>
      </c>
      <c r="M123">
        <v>39</v>
      </c>
      <c r="N123">
        <v>34</v>
      </c>
      <c r="O123">
        <v>5</v>
      </c>
    </row>
    <row r="124" spans="1:15" x14ac:dyDescent="0.35">
      <c r="B124" t="s">
        <v>31</v>
      </c>
      <c r="C124">
        <v>5</v>
      </c>
      <c r="D124">
        <v>5</v>
      </c>
      <c r="E124">
        <v>0</v>
      </c>
      <c r="L124" t="s">
        <v>983</v>
      </c>
      <c r="M124">
        <v>11</v>
      </c>
      <c r="N124">
        <v>9</v>
      </c>
      <c r="O124">
        <v>2</v>
      </c>
    </row>
    <row r="125" spans="1:15" x14ac:dyDescent="0.35">
      <c r="B125" t="s">
        <v>29</v>
      </c>
      <c r="C125">
        <v>20</v>
      </c>
      <c r="D125">
        <v>20</v>
      </c>
      <c r="E125">
        <v>0</v>
      </c>
      <c r="L125" t="s">
        <v>977</v>
      </c>
      <c r="M125">
        <v>20</v>
      </c>
      <c r="N125">
        <v>20</v>
      </c>
      <c r="O125">
        <v>0</v>
      </c>
    </row>
    <row r="126" spans="1:15" x14ac:dyDescent="0.35">
      <c r="B126" t="s">
        <v>153</v>
      </c>
      <c r="C126">
        <v>1</v>
      </c>
      <c r="D126">
        <v>1</v>
      </c>
      <c r="E126">
        <v>0</v>
      </c>
      <c r="L126" t="s">
        <v>978</v>
      </c>
      <c r="M126">
        <v>1</v>
      </c>
      <c r="N126">
        <v>1</v>
      </c>
      <c r="O126">
        <v>0</v>
      </c>
    </row>
    <row r="127" spans="1:15" x14ac:dyDescent="0.35">
      <c r="B127" t="s">
        <v>139</v>
      </c>
      <c r="C127">
        <v>1</v>
      </c>
      <c r="D127">
        <v>1</v>
      </c>
      <c r="E127">
        <v>0</v>
      </c>
      <c r="L127" t="s">
        <v>979</v>
      </c>
      <c r="M127">
        <v>1</v>
      </c>
      <c r="N127">
        <v>1</v>
      </c>
      <c r="O127">
        <v>0</v>
      </c>
    </row>
    <row r="128" spans="1:15" x14ac:dyDescent="0.35">
      <c r="B128" t="s">
        <v>64</v>
      </c>
      <c r="C128">
        <v>10</v>
      </c>
      <c r="D128">
        <v>10</v>
      </c>
      <c r="E128">
        <v>0</v>
      </c>
      <c r="L128" t="s">
        <v>981</v>
      </c>
      <c r="M128">
        <v>5</v>
      </c>
      <c r="N128">
        <v>5</v>
      </c>
      <c r="O128">
        <v>0</v>
      </c>
    </row>
    <row r="129" spans="2:15" x14ac:dyDescent="0.35">
      <c r="B129" t="s">
        <v>28</v>
      </c>
      <c r="C129">
        <v>2</v>
      </c>
      <c r="D129">
        <v>2</v>
      </c>
      <c r="E129">
        <v>0</v>
      </c>
      <c r="L129" t="s">
        <v>982</v>
      </c>
      <c r="M129">
        <v>40</v>
      </c>
      <c r="N129">
        <v>23</v>
      </c>
      <c r="O129">
        <v>17</v>
      </c>
    </row>
    <row r="130" spans="2:15" x14ac:dyDescent="0.35">
      <c r="B130" t="s">
        <v>245</v>
      </c>
      <c r="C130">
        <v>4</v>
      </c>
      <c r="D130">
        <v>4</v>
      </c>
      <c r="E130">
        <v>0</v>
      </c>
      <c r="L130" t="s">
        <v>1024</v>
      </c>
      <c r="M130">
        <v>20</v>
      </c>
      <c r="N130">
        <v>15</v>
      </c>
      <c r="O130">
        <v>5</v>
      </c>
    </row>
    <row r="131" spans="2:15" x14ac:dyDescent="0.35">
      <c r="B131" t="s">
        <v>359</v>
      </c>
      <c r="C131">
        <v>10</v>
      </c>
      <c r="D131">
        <v>10</v>
      </c>
      <c r="E131">
        <v>0</v>
      </c>
      <c r="L131" t="s">
        <v>1025</v>
      </c>
      <c r="M131">
        <v>4</v>
      </c>
      <c r="N131">
        <v>4</v>
      </c>
      <c r="O131">
        <v>0</v>
      </c>
    </row>
    <row r="132" spans="2:15" x14ac:dyDescent="0.35">
      <c r="B132" t="s">
        <v>375</v>
      </c>
      <c r="C132">
        <v>37</v>
      </c>
      <c r="D132">
        <v>37</v>
      </c>
      <c r="E132">
        <v>0</v>
      </c>
      <c r="L132" t="s">
        <v>1026</v>
      </c>
      <c r="M132">
        <v>32</v>
      </c>
      <c r="O132">
        <v>32</v>
      </c>
    </row>
    <row r="133" spans="2:15" x14ac:dyDescent="0.35">
      <c r="B133" t="s">
        <v>405</v>
      </c>
      <c r="C133">
        <v>20</v>
      </c>
      <c r="D133">
        <v>20</v>
      </c>
      <c r="E133">
        <v>0</v>
      </c>
      <c r="L133" t="s">
        <v>181</v>
      </c>
      <c r="M133">
        <v>3413</v>
      </c>
      <c r="N133">
        <v>3261</v>
      </c>
      <c r="O133">
        <v>152</v>
      </c>
    </row>
    <row r="134" spans="2:15" x14ac:dyDescent="0.35">
      <c r="B134" t="s">
        <v>426</v>
      </c>
      <c r="C134">
        <v>1</v>
      </c>
      <c r="D134">
        <v>1</v>
      </c>
      <c r="E134">
        <v>0</v>
      </c>
    </row>
    <row r="135" spans="2:15" x14ac:dyDescent="0.35">
      <c r="B135" t="s">
        <v>436</v>
      </c>
      <c r="C135">
        <v>4</v>
      </c>
      <c r="D135">
        <v>4</v>
      </c>
      <c r="E135">
        <v>0</v>
      </c>
    </row>
    <row r="136" spans="2:15" x14ac:dyDescent="0.35">
      <c r="B136" t="s">
        <v>435</v>
      </c>
      <c r="C136">
        <v>26</v>
      </c>
      <c r="D136">
        <v>26</v>
      </c>
      <c r="E136">
        <v>0</v>
      </c>
    </row>
    <row r="137" spans="2:15" x14ac:dyDescent="0.35">
      <c r="B137" t="s">
        <v>431</v>
      </c>
      <c r="C137">
        <v>9</v>
      </c>
      <c r="D137">
        <v>9</v>
      </c>
      <c r="E137">
        <v>0</v>
      </c>
    </row>
    <row r="138" spans="2:15" x14ac:dyDescent="0.35">
      <c r="B138" t="s">
        <v>430</v>
      </c>
      <c r="C138">
        <v>10</v>
      </c>
      <c r="D138">
        <v>10</v>
      </c>
      <c r="E138">
        <v>0</v>
      </c>
    </row>
    <row r="139" spans="2:15" x14ac:dyDescent="0.35">
      <c r="B139" t="s">
        <v>432</v>
      </c>
      <c r="C139">
        <v>12</v>
      </c>
      <c r="D139">
        <v>12</v>
      </c>
      <c r="E139">
        <v>0</v>
      </c>
    </row>
    <row r="140" spans="2:15" x14ac:dyDescent="0.35">
      <c r="B140" t="s">
        <v>447</v>
      </c>
      <c r="C140">
        <v>3</v>
      </c>
      <c r="D140">
        <v>3</v>
      </c>
      <c r="E140">
        <v>0</v>
      </c>
    </row>
    <row r="141" spans="2:15" x14ac:dyDescent="0.35">
      <c r="B141" t="s">
        <v>458</v>
      </c>
      <c r="C141">
        <v>9</v>
      </c>
      <c r="D141">
        <v>9</v>
      </c>
      <c r="E141">
        <v>0</v>
      </c>
    </row>
    <row r="142" spans="2:15" x14ac:dyDescent="0.35">
      <c r="B142" t="s">
        <v>462</v>
      </c>
      <c r="C142">
        <v>12</v>
      </c>
      <c r="D142">
        <v>12</v>
      </c>
      <c r="E142">
        <v>0</v>
      </c>
    </row>
    <row r="143" spans="2:15" x14ac:dyDescent="0.35">
      <c r="B143" t="s">
        <v>491</v>
      </c>
      <c r="C143">
        <v>10</v>
      </c>
      <c r="D143">
        <v>10</v>
      </c>
      <c r="E143">
        <v>0</v>
      </c>
    </row>
    <row r="144" spans="2:15" x14ac:dyDescent="0.35">
      <c r="B144" t="s">
        <v>489</v>
      </c>
      <c r="C144">
        <v>5</v>
      </c>
      <c r="D144">
        <v>5</v>
      </c>
      <c r="E144">
        <v>0</v>
      </c>
    </row>
    <row r="145" spans="1:5" x14ac:dyDescent="0.35">
      <c r="B145" t="s">
        <v>643</v>
      </c>
      <c r="C145">
        <v>4</v>
      </c>
      <c r="D145">
        <v>4</v>
      </c>
      <c r="E145">
        <v>0</v>
      </c>
    </row>
    <row r="146" spans="1:5" x14ac:dyDescent="0.35">
      <c r="A146" s="34" t="s">
        <v>184</v>
      </c>
      <c r="B146" s="34"/>
      <c r="C146" s="34">
        <v>329</v>
      </c>
      <c r="D146" s="34">
        <v>329</v>
      </c>
      <c r="E146" s="34">
        <v>0</v>
      </c>
    </row>
    <row r="147" spans="1:5" x14ac:dyDescent="0.35">
      <c r="A147">
        <v>11</v>
      </c>
      <c r="B147" t="s">
        <v>63</v>
      </c>
      <c r="C147">
        <v>1</v>
      </c>
      <c r="D147">
        <v>1</v>
      </c>
      <c r="E147">
        <v>0</v>
      </c>
    </row>
    <row r="148" spans="1:5" x14ac:dyDescent="0.35">
      <c r="B148" t="s">
        <v>19</v>
      </c>
      <c r="C148">
        <v>24</v>
      </c>
      <c r="D148">
        <v>24</v>
      </c>
      <c r="E148">
        <v>0</v>
      </c>
    </row>
    <row r="149" spans="1:5" x14ac:dyDescent="0.35">
      <c r="B149" t="s">
        <v>16</v>
      </c>
      <c r="C149">
        <v>5</v>
      </c>
      <c r="D149">
        <v>5</v>
      </c>
      <c r="E149">
        <v>0</v>
      </c>
    </row>
    <row r="150" spans="1:5" x14ac:dyDescent="0.35">
      <c r="B150" t="s">
        <v>29</v>
      </c>
      <c r="C150">
        <v>20</v>
      </c>
      <c r="D150">
        <v>20</v>
      </c>
      <c r="E150">
        <v>0</v>
      </c>
    </row>
    <row r="151" spans="1:5" x14ac:dyDescent="0.35">
      <c r="B151" t="s">
        <v>28</v>
      </c>
      <c r="C151">
        <v>85</v>
      </c>
      <c r="D151">
        <v>85</v>
      </c>
      <c r="E151">
        <v>0</v>
      </c>
    </row>
    <row r="152" spans="1:5" x14ac:dyDescent="0.35">
      <c r="B152" t="s">
        <v>37</v>
      </c>
      <c r="C152">
        <v>10</v>
      </c>
      <c r="D152">
        <v>10</v>
      </c>
      <c r="E152">
        <v>0</v>
      </c>
    </row>
    <row r="153" spans="1:5" x14ac:dyDescent="0.35">
      <c r="B153" t="s">
        <v>194</v>
      </c>
      <c r="C153">
        <v>20</v>
      </c>
      <c r="D153">
        <v>20</v>
      </c>
      <c r="E153">
        <v>0</v>
      </c>
    </row>
    <row r="154" spans="1:5" x14ac:dyDescent="0.35">
      <c r="B154" t="s">
        <v>196</v>
      </c>
      <c r="C154">
        <v>3</v>
      </c>
      <c r="D154">
        <v>3</v>
      </c>
      <c r="E154">
        <v>0</v>
      </c>
    </row>
    <row r="155" spans="1:5" x14ac:dyDescent="0.35">
      <c r="B155" t="s">
        <v>233</v>
      </c>
      <c r="C155">
        <v>5</v>
      </c>
      <c r="D155">
        <v>5</v>
      </c>
      <c r="E155">
        <v>0</v>
      </c>
    </row>
    <row r="156" spans="1:5" x14ac:dyDescent="0.35">
      <c r="B156" t="s">
        <v>375</v>
      </c>
      <c r="C156">
        <v>33</v>
      </c>
      <c r="D156">
        <v>33</v>
      </c>
      <c r="E156">
        <v>0</v>
      </c>
    </row>
    <row r="157" spans="1:5" x14ac:dyDescent="0.35">
      <c r="B157" t="s">
        <v>405</v>
      </c>
      <c r="C157">
        <v>8</v>
      </c>
      <c r="D157">
        <v>8</v>
      </c>
      <c r="E157">
        <v>0</v>
      </c>
    </row>
    <row r="158" spans="1:5" x14ac:dyDescent="0.35">
      <c r="B158" t="s">
        <v>435</v>
      </c>
      <c r="C158">
        <v>22</v>
      </c>
      <c r="D158">
        <v>22</v>
      </c>
      <c r="E158">
        <v>0</v>
      </c>
    </row>
    <row r="159" spans="1:5" x14ac:dyDescent="0.35">
      <c r="B159" t="s">
        <v>431</v>
      </c>
      <c r="C159">
        <v>4</v>
      </c>
      <c r="D159">
        <v>4</v>
      </c>
      <c r="E159">
        <v>0</v>
      </c>
    </row>
    <row r="160" spans="1:5" x14ac:dyDescent="0.35">
      <c r="B160" t="s">
        <v>491</v>
      </c>
      <c r="C160">
        <v>4</v>
      </c>
      <c r="D160">
        <v>4</v>
      </c>
      <c r="E160">
        <v>0</v>
      </c>
    </row>
    <row r="161" spans="1:5" x14ac:dyDescent="0.35">
      <c r="B161" t="s">
        <v>489</v>
      </c>
      <c r="C161">
        <v>10</v>
      </c>
      <c r="D161">
        <v>10</v>
      </c>
      <c r="E161">
        <v>0</v>
      </c>
    </row>
    <row r="162" spans="1:5" x14ac:dyDescent="0.35">
      <c r="B162" t="s">
        <v>501</v>
      </c>
      <c r="C162">
        <v>1</v>
      </c>
      <c r="D162">
        <v>1</v>
      </c>
      <c r="E162">
        <v>0</v>
      </c>
    </row>
    <row r="163" spans="1:5" x14ac:dyDescent="0.35">
      <c r="B163" t="s">
        <v>518</v>
      </c>
      <c r="C163">
        <v>10</v>
      </c>
      <c r="D163">
        <v>10</v>
      </c>
      <c r="E163">
        <v>0</v>
      </c>
    </row>
    <row r="164" spans="1:5" x14ac:dyDescent="0.35">
      <c r="A164" s="34" t="s">
        <v>188</v>
      </c>
      <c r="B164" s="34"/>
      <c r="C164" s="34">
        <v>265</v>
      </c>
      <c r="D164" s="34">
        <v>265</v>
      </c>
      <c r="E164" s="34">
        <v>0</v>
      </c>
    </row>
    <row r="165" spans="1:5" x14ac:dyDescent="0.35">
      <c r="A165">
        <v>12</v>
      </c>
      <c r="B165" t="s">
        <v>19</v>
      </c>
      <c r="C165">
        <v>12</v>
      </c>
      <c r="D165">
        <v>12</v>
      </c>
      <c r="E165">
        <v>0</v>
      </c>
    </row>
    <row r="166" spans="1:5" x14ac:dyDescent="0.35">
      <c r="B166" t="s">
        <v>179</v>
      </c>
      <c r="C166">
        <v>4</v>
      </c>
      <c r="D166">
        <v>4</v>
      </c>
      <c r="E166">
        <v>0</v>
      </c>
    </row>
    <row r="167" spans="1:5" x14ac:dyDescent="0.35">
      <c r="B167" t="s">
        <v>176</v>
      </c>
      <c r="C167">
        <v>16</v>
      </c>
      <c r="D167">
        <v>16</v>
      </c>
      <c r="E167">
        <v>0</v>
      </c>
    </row>
    <row r="168" spans="1:5" x14ac:dyDescent="0.35">
      <c r="B168" t="s">
        <v>16</v>
      </c>
      <c r="C168">
        <v>10</v>
      </c>
      <c r="D168">
        <v>10</v>
      </c>
      <c r="E168">
        <v>0</v>
      </c>
    </row>
    <row r="169" spans="1:5" x14ac:dyDescent="0.35">
      <c r="B169" t="s">
        <v>17</v>
      </c>
      <c r="C169">
        <v>2</v>
      </c>
      <c r="D169">
        <v>2</v>
      </c>
      <c r="E169">
        <v>0</v>
      </c>
    </row>
    <row r="170" spans="1:5" x14ac:dyDescent="0.35">
      <c r="B170" t="s">
        <v>64</v>
      </c>
      <c r="C170">
        <v>20</v>
      </c>
      <c r="D170">
        <v>20</v>
      </c>
      <c r="E170">
        <v>0</v>
      </c>
    </row>
    <row r="171" spans="1:5" x14ac:dyDescent="0.35">
      <c r="B171" t="s">
        <v>15</v>
      </c>
      <c r="C171">
        <v>1</v>
      </c>
      <c r="D171">
        <v>1</v>
      </c>
      <c r="E171">
        <v>0</v>
      </c>
    </row>
    <row r="172" spans="1:5" x14ac:dyDescent="0.35">
      <c r="B172" t="s">
        <v>14</v>
      </c>
      <c r="C172">
        <v>5</v>
      </c>
      <c r="D172">
        <v>5</v>
      </c>
      <c r="E172">
        <v>0</v>
      </c>
    </row>
    <row r="173" spans="1:5" x14ac:dyDescent="0.35">
      <c r="B173" t="s">
        <v>28</v>
      </c>
      <c r="C173">
        <v>40</v>
      </c>
      <c r="D173">
        <v>40</v>
      </c>
      <c r="E173">
        <v>0</v>
      </c>
    </row>
    <row r="174" spans="1:5" x14ac:dyDescent="0.35">
      <c r="B174" t="s">
        <v>236</v>
      </c>
      <c r="C174">
        <v>4</v>
      </c>
      <c r="D174">
        <v>4</v>
      </c>
      <c r="E174">
        <v>0</v>
      </c>
    </row>
    <row r="175" spans="1:5" x14ac:dyDescent="0.35">
      <c r="B175" t="s">
        <v>229</v>
      </c>
      <c r="C175">
        <v>2</v>
      </c>
      <c r="D175">
        <v>2</v>
      </c>
      <c r="E175">
        <v>0</v>
      </c>
    </row>
    <row r="176" spans="1:5" x14ac:dyDescent="0.35">
      <c r="B176" t="s">
        <v>233</v>
      </c>
      <c r="C176">
        <v>3</v>
      </c>
      <c r="D176">
        <v>3</v>
      </c>
      <c r="E176">
        <v>0</v>
      </c>
    </row>
    <row r="177" spans="2:5" x14ac:dyDescent="0.35">
      <c r="B177" t="s">
        <v>265</v>
      </c>
      <c r="C177">
        <v>1</v>
      </c>
      <c r="D177">
        <v>1</v>
      </c>
      <c r="E177">
        <v>0</v>
      </c>
    </row>
    <row r="178" spans="2:5" x14ac:dyDescent="0.35">
      <c r="B178" t="s">
        <v>356</v>
      </c>
      <c r="C178">
        <v>5</v>
      </c>
      <c r="D178">
        <v>5</v>
      </c>
      <c r="E178">
        <v>0</v>
      </c>
    </row>
    <row r="179" spans="2:5" x14ac:dyDescent="0.35">
      <c r="B179" t="s">
        <v>357</v>
      </c>
      <c r="C179">
        <v>1</v>
      </c>
      <c r="D179">
        <v>1</v>
      </c>
      <c r="E179">
        <v>0</v>
      </c>
    </row>
    <row r="180" spans="2:5" x14ac:dyDescent="0.35">
      <c r="B180" t="s">
        <v>358</v>
      </c>
      <c r="C180">
        <v>4</v>
      </c>
      <c r="D180">
        <v>4</v>
      </c>
      <c r="E180">
        <v>0</v>
      </c>
    </row>
    <row r="181" spans="2:5" x14ac:dyDescent="0.35">
      <c r="B181" t="s">
        <v>365</v>
      </c>
      <c r="C181">
        <v>1</v>
      </c>
      <c r="D181">
        <v>1</v>
      </c>
      <c r="E181">
        <v>0</v>
      </c>
    </row>
    <row r="182" spans="2:5" x14ac:dyDescent="0.35">
      <c r="B182" t="s">
        <v>405</v>
      </c>
      <c r="C182">
        <v>20</v>
      </c>
      <c r="D182">
        <v>20</v>
      </c>
      <c r="E182">
        <v>0</v>
      </c>
    </row>
    <row r="183" spans="2:5" x14ac:dyDescent="0.35">
      <c r="B183" t="s">
        <v>435</v>
      </c>
      <c r="C183">
        <v>1</v>
      </c>
      <c r="D183">
        <v>1</v>
      </c>
      <c r="E183">
        <v>0</v>
      </c>
    </row>
    <row r="184" spans="2:5" x14ac:dyDescent="0.35">
      <c r="B184" t="s">
        <v>489</v>
      </c>
      <c r="C184">
        <v>10</v>
      </c>
      <c r="D184">
        <v>10</v>
      </c>
      <c r="E184">
        <v>0</v>
      </c>
    </row>
    <row r="185" spans="2:5" x14ac:dyDescent="0.35">
      <c r="B185" t="s">
        <v>575</v>
      </c>
      <c r="C185">
        <v>5</v>
      </c>
      <c r="D185">
        <v>5</v>
      </c>
      <c r="E185">
        <v>0</v>
      </c>
    </row>
    <row r="186" spans="2:5" x14ac:dyDescent="0.35">
      <c r="B186" t="s">
        <v>573</v>
      </c>
      <c r="C186">
        <v>2</v>
      </c>
      <c r="D186">
        <v>2</v>
      </c>
      <c r="E186">
        <v>0</v>
      </c>
    </row>
    <row r="187" spans="2:5" x14ac:dyDescent="0.35">
      <c r="B187" t="s">
        <v>568</v>
      </c>
      <c r="C187">
        <v>1</v>
      </c>
      <c r="D187">
        <v>1</v>
      </c>
      <c r="E187">
        <v>0</v>
      </c>
    </row>
    <row r="188" spans="2:5" x14ac:dyDescent="0.35">
      <c r="B188" t="s">
        <v>583</v>
      </c>
      <c r="C188">
        <v>10</v>
      </c>
      <c r="D188">
        <v>10</v>
      </c>
      <c r="E188">
        <v>0</v>
      </c>
    </row>
    <row r="189" spans="2:5" x14ac:dyDescent="0.35">
      <c r="B189" t="s">
        <v>591</v>
      </c>
      <c r="C189">
        <v>12</v>
      </c>
      <c r="D189">
        <v>12</v>
      </c>
      <c r="E189">
        <v>0</v>
      </c>
    </row>
    <row r="190" spans="2:5" x14ac:dyDescent="0.35">
      <c r="B190" t="s">
        <v>592</v>
      </c>
      <c r="C190">
        <v>2</v>
      </c>
      <c r="D190">
        <v>2</v>
      </c>
      <c r="E190">
        <v>0</v>
      </c>
    </row>
    <row r="191" spans="2:5" x14ac:dyDescent="0.35">
      <c r="B191" t="s">
        <v>593</v>
      </c>
      <c r="C191">
        <v>4</v>
      </c>
      <c r="D191">
        <v>4</v>
      </c>
      <c r="E191">
        <v>0</v>
      </c>
    </row>
    <row r="192" spans="2:5" x14ac:dyDescent="0.35">
      <c r="B192" t="s">
        <v>579</v>
      </c>
      <c r="C192">
        <v>20</v>
      </c>
      <c r="D192">
        <v>20</v>
      </c>
      <c r="E192">
        <v>0</v>
      </c>
    </row>
    <row r="193" spans="1:5" x14ac:dyDescent="0.35">
      <c r="B193" t="s">
        <v>614</v>
      </c>
      <c r="C193">
        <v>40</v>
      </c>
      <c r="D193">
        <v>40</v>
      </c>
      <c r="E193">
        <v>0</v>
      </c>
    </row>
    <row r="194" spans="1:5" x14ac:dyDescent="0.35">
      <c r="B194" t="s">
        <v>613</v>
      </c>
      <c r="C194">
        <v>20</v>
      </c>
      <c r="D194">
        <v>20</v>
      </c>
      <c r="E194">
        <v>0</v>
      </c>
    </row>
    <row r="195" spans="1:5" x14ac:dyDescent="0.35">
      <c r="A195" s="34" t="s">
        <v>208</v>
      </c>
      <c r="B195" s="34"/>
      <c r="C195" s="34">
        <v>278</v>
      </c>
      <c r="D195" s="34">
        <v>278</v>
      </c>
      <c r="E195" s="34">
        <v>0</v>
      </c>
    </row>
    <row r="196" spans="1:5" x14ac:dyDescent="0.35">
      <c r="A196">
        <v>1</v>
      </c>
      <c r="B196" t="s">
        <v>29</v>
      </c>
      <c r="C196">
        <v>20</v>
      </c>
      <c r="D196">
        <v>20</v>
      </c>
      <c r="E196">
        <v>0</v>
      </c>
    </row>
    <row r="197" spans="1:5" x14ac:dyDescent="0.35">
      <c r="B197" t="s">
        <v>28</v>
      </c>
      <c r="C197">
        <v>40</v>
      </c>
      <c r="D197">
        <v>40</v>
      </c>
      <c r="E197">
        <v>0</v>
      </c>
    </row>
    <row r="198" spans="1:5" x14ac:dyDescent="0.35">
      <c r="B198" t="s">
        <v>194</v>
      </c>
      <c r="C198">
        <v>32</v>
      </c>
      <c r="D198">
        <v>32</v>
      </c>
      <c r="E198">
        <v>0</v>
      </c>
    </row>
    <row r="199" spans="1:5" x14ac:dyDescent="0.35">
      <c r="B199" t="s">
        <v>213</v>
      </c>
      <c r="C199">
        <v>2</v>
      </c>
      <c r="D199">
        <v>2</v>
      </c>
      <c r="E199">
        <v>0</v>
      </c>
    </row>
    <row r="200" spans="1:5" x14ac:dyDescent="0.35">
      <c r="B200" t="s">
        <v>214</v>
      </c>
      <c r="C200">
        <v>2</v>
      </c>
      <c r="D200">
        <v>2</v>
      </c>
      <c r="E200">
        <v>0</v>
      </c>
    </row>
    <row r="201" spans="1:5" x14ac:dyDescent="0.35">
      <c r="B201" t="s">
        <v>229</v>
      </c>
      <c r="C201">
        <v>2</v>
      </c>
      <c r="D201">
        <v>2</v>
      </c>
      <c r="E201">
        <v>0</v>
      </c>
    </row>
    <row r="202" spans="1:5" x14ac:dyDescent="0.35">
      <c r="B202" t="s">
        <v>234</v>
      </c>
      <c r="C202">
        <v>2</v>
      </c>
      <c r="D202">
        <v>2</v>
      </c>
      <c r="E202">
        <v>0</v>
      </c>
    </row>
    <row r="203" spans="1:5" x14ac:dyDescent="0.35">
      <c r="B203" t="s">
        <v>231</v>
      </c>
      <c r="C203">
        <v>1</v>
      </c>
      <c r="D203">
        <v>1</v>
      </c>
      <c r="E203">
        <v>0</v>
      </c>
    </row>
    <row r="204" spans="1:5" x14ac:dyDescent="0.35">
      <c r="B204" t="s">
        <v>232</v>
      </c>
      <c r="C204">
        <v>3</v>
      </c>
      <c r="D204">
        <v>3</v>
      </c>
      <c r="E204">
        <v>0</v>
      </c>
    </row>
    <row r="205" spans="1:5" x14ac:dyDescent="0.35">
      <c r="B205" t="s">
        <v>233</v>
      </c>
      <c r="C205">
        <v>1</v>
      </c>
      <c r="D205">
        <v>1</v>
      </c>
      <c r="E205">
        <v>0</v>
      </c>
    </row>
    <row r="206" spans="1:5" x14ac:dyDescent="0.35">
      <c r="B206" t="s">
        <v>239</v>
      </c>
      <c r="C206">
        <v>16</v>
      </c>
      <c r="D206">
        <v>11</v>
      </c>
      <c r="E206">
        <v>5</v>
      </c>
    </row>
    <row r="207" spans="1:5" x14ac:dyDescent="0.35">
      <c r="B207" t="s">
        <v>238</v>
      </c>
      <c r="C207">
        <v>1</v>
      </c>
      <c r="D207">
        <v>1</v>
      </c>
      <c r="E207">
        <v>0</v>
      </c>
    </row>
    <row r="208" spans="1:5" x14ac:dyDescent="0.35">
      <c r="B208" t="s">
        <v>245</v>
      </c>
      <c r="C208">
        <v>12</v>
      </c>
      <c r="D208">
        <v>12</v>
      </c>
      <c r="E208">
        <v>0</v>
      </c>
    </row>
    <row r="209" spans="1:5" x14ac:dyDescent="0.35">
      <c r="B209" t="s">
        <v>265</v>
      </c>
      <c r="C209">
        <v>1</v>
      </c>
      <c r="D209">
        <v>1</v>
      </c>
      <c r="E209">
        <v>0</v>
      </c>
    </row>
    <row r="210" spans="1:5" x14ac:dyDescent="0.35">
      <c r="B210" t="s">
        <v>405</v>
      </c>
      <c r="C210">
        <v>20</v>
      </c>
      <c r="D210">
        <v>20</v>
      </c>
      <c r="E210">
        <v>0</v>
      </c>
    </row>
    <row r="211" spans="1:5" x14ac:dyDescent="0.35">
      <c r="B211" t="s">
        <v>489</v>
      </c>
      <c r="C211">
        <v>17</v>
      </c>
      <c r="D211">
        <v>17</v>
      </c>
      <c r="E211">
        <v>0</v>
      </c>
    </row>
    <row r="212" spans="1:5" x14ac:dyDescent="0.35">
      <c r="B212" t="s">
        <v>583</v>
      </c>
      <c r="C212">
        <v>16</v>
      </c>
      <c r="D212">
        <v>16</v>
      </c>
      <c r="E212">
        <v>0</v>
      </c>
    </row>
    <row r="213" spans="1:5" x14ac:dyDescent="0.35">
      <c r="B213" t="s">
        <v>624</v>
      </c>
      <c r="C213">
        <v>44</v>
      </c>
      <c r="D213">
        <v>44</v>
      </c>
      <c r="E213">
        <v>0</v>
      </c>
    </row>
    <row r="214" spans="1:5" x14ac:dyDescent="0.35">
      <c r="B214" t="s">
        <v>625</v>
      </c>
      <c r="C214">
        <v>13</v>
      </c>
      <c r="D214">
        <v>13</v>
      </c>
      <c r="E214">
        <v>0</v>
      </c>
    </row>
    <row r="215" spans="1:5" x14ac:dyDescent="0.35">
      <c r="B215" t="s">
        <v>656</v>
      </c>
      <c r="C215">
        <v>1</v>
      </c>
      <c r="D215">
        <v>1</v>
      </c>
      <c r="E215">
        <v>0</v>
      </c>
    </row>
    <row r="216" spans="1:5" x14ac:dyDescent="0.35">
      <c r="B216" t="s">
        <v>643</v>
      </c>
      <c r="C216">
        <v>4</v>
      </c>
      <c r="D216">
        <v>4</v>
      </c>
      <c r="E216">
        <v>0</v>
      </c>
    </row>
    <row r="217" spans="1:5" x14ac:dyDescent="0.35">
      <c r="B217" t="s">
        <v>632</v>
      </c>
      <c r="C217">
        <v>20</v>
      </c>
      <c r="D217">
        <v>20</v>
      </c>
      <c r="E217">
        <v>0</v>
      </c>
    </row>
    <row r="218" spans="1:5" x14ac:dyDescent="0.35">
      <c r="B218" t="s">
        <v>653</v>
      </c>
      <c r="C218">
        <v>2</v>
      </c>
      <c r="D218">
        <v>2</v>
      </c>
      <c r="E218">
        <v>0</v>
      </c>
    </row>
    <row r="219" spans="1:5" x14ac:dyDescent="0.35">
      <c r="B219" t="s">
        <v>655</v>
      </c>
      <c r="C219">
        <v>10</v>
      </c>
      <c r="D219">
        <v>10</v>
      </c>
      <c r="E219">
        <v>0</v>
      </c>
    </row>
    <row r="220" spans="1:5" x14ac:dyDescent="0.35">
      <c r="B220" t="s">
        <v>683</v>
      </c>
      <c r="C220">
        <v>12</v>
      </c>
      <c r="D220">
        <v>5</v>
      </c>
      <c r="E220">
        <v>7</v>
      </c>
    </row>
    <row r="221" spans="1:5" x14ac:dyDescent="0.35">
      <c r="B221" t="s">
        <v>1026</v>
      </c>
      <c r="C221">
        <v>32</v>
      </c>
      <c r="E221">
        <v>32</v>
      </c>
    </row>
    <row r="222" spans="1:5" x14ac:dyDescent="0.35">
      <c r="A222" s="34" t="s">
        <v>244</v>
      </c>
      <c r="B222" s="34"/>
      <c r="C222" s="34">
        <v>326</v>
      </c>
      <c r="D222" s="34">
        <v>282</v>
      </c>
      <c r="E222" s="34">
        <v>44</v>
      </c>
    </row>
    <row r="223" spans="1:5" x14ac:dyDescent="0.35">
      <c r="A223">
        <v>2</v>
      </c>
      <c r="B223" t="s">
        <v>19</v>
      </c>
      <c r="C223">
        <v>32</v>
      </c>
      <c r="D223">
        <v>32</v>
      </c>
      <c r="E223">
        <v>0</v>
      </c>
    </row>
    <row r="224" spans="1:5" x14ac:dyDescent="0.35">
      <c r="B224" t="s">
        <v>16</v>
      </c>
      <c r="C224">
        <v>11</v>
      </c>
      <c r="D224">
        <v>11</v>
      </c>
      <c r="E224">
        <v>0</v>
      </c>
    </row>
    <row r="225" spans="1:5" x14ac:dyDescent="0.35">
      <c r="B225" t="s">
        <v>29</v>
      </c>
      <c r="C225">
        <v>40</v>
      </c>
      <c r="D225">
        <v>40</v>
      </c>
      <c r="E225">
        <v>0</v>
      </c>
    </row>
    <row r="226" spans="1:5" x14ac:dyDescent="0.35">
      <c r="B226" t="s">
        <v>64</v>
      </c>
      <c r="C226">
        <v>20</v>
      </c>
      <c r="D226">
        <v>20</v>
      </c>
      <c r="E226">
        <v>0</v>
      </c>
    </row>
    <row r="227" spans="1:5" x14ac:dyDescent="0.35">
      <c r="B227" t="s">
        <v>28</v>
      </c>
      <c r="C227">
        <v>40</v>
      </c>
      <c r="D227">
        <v>40</v>
      </c>
      <c r="E227">
        <v>0</v>
      </c>
    </row>
    <row r="228" spans="1:5" x14ac:dyDescent="0.35">
      <c r="B228" t="s">
        <v>194</v>
      </c>
      <c r="C228">
        <v>20</v>
      </c>
      <c r="D228">
        <v>20</v>
      </c>
      <c r="E228">
        <v>0</v>
      </c>
    </row>
    <row r="229" spans="1:5" x14ac:dyDescent="0.35">
      <c r="B229" t="s">
        <v>229</v>
      </c>
      <c r="C229">
        <v>1</v>
      </c>
      <c r="D229">
        <v>1</v>
      </c>
      <c r="E229">
        <v>0</v>
      </c>
    </row>
    <row r="230" spans="1:5" x14ac:dyDescent="0.35">
      <c r="B230" t="s">
        <v>233</v>
      </c>
      <c r="C230">
        <v>2</v>
      </c>
      <c r="D230">
        <v>2</v>
      </c>
      <c r="E230">
        <v>0</v>
      </c>
    </row>
    <row r="231" spans="1:5" x14ac:dyDescent="0.35">
      <c r="B231" t="s">
        <v>245</v>
      </c>
      <c r="C231">
        <v>12</v>
      </c>
      <c r="D231">
        <v>12</v>
      </c>
      <c r="E231">
        <v>0</v>
      </c>
    </row>
    <row r="232" spans="1:5" x14ac:dyDescent="0.35">
      <c r="B232" t="s">
        <v>254</v>
      </c>
      <c r="C232">
        <v>2</v>
      </c>
      <c r="D232">
        <v>2</v>
      </c>
      <c r="E232">
        <v>0</v>
      </c>
    </row>
    <row r="233" spans="1:5" x14ac:dyDescent="0.35">
      <c r="B233" t="s">
        <v>270</v>
      </c>
      <c r="C233">
        <v>3</v>
      </c>
      <c r="D233">
        <v>3</v>
      </c>
      <c r="E233">
        <v>0</v>
      </c>
    </row>
    <row r="234" spans="1:5" x14ac:dyDescent="0.35">
      <c r="B234" t="s">
        <v>405</v>
      </c>
      <c r="C234">
        <v>1</v>
      </c>
      <c r="D234">
        <v>1</v>
      </c>
      <c r="E234">
        <v>0</v>
      </c>
    </row>
    <row r="235" spans="1:5" x14ac:dyDescent="0.35">
      <c r="B235" t="s">
        <v>625</v>
      </c>
      <c r="C235">
        <v>10</v>
      </c>
      <c r="D235">
        <v>10</v>
      </c>
      <c r="E235">
        <v>0</v>
      </c>
    </row>
    <row r="236" spans="1:5" x14ac:dyDescent="0.35">
      <c r="B236" t="s">
        <v>656</v>
      </c>
      <c r="C236">
        <v>1</v>
      </c>
      <c r="D236">
        <v>1</v>
      </c>
      <c r="E236">
        <v>0</v>
      </c>
    </row>
    <row r="237" spans="1:5" x14ac:dyDescent="0.35">
      <c r="B237" t="s">
        <v>687</v>
      </c>
      <c r="C237">
        <v>1</v>
      </c>
      <c r="D237">
        <v>1</v>
      </c>
      <c r="E237">
        <v>0</v>
      </c>
    </row>
    <row r="238" spans="1:5" x14ac:dyDescent="0.35">
      <c r="A238" s="34" t="s">
        <v>269</v>
      </c>
      <c r="B238" s="34"/>
      <c r="C238" s="34">
        <v>196</v>
      </c>
      <c r="D238" s="34">
        <v>196</v>
      </c>
      <c r="E238" s="34">
        <v>0</v>
      </c>
    </row>
    <row r="239" spans="1:5" x14ac:dyDescent="0.35">
      <c r="A239">
        <v>4</v>
      </c>
      <c r="B239" t="s">
        <v>19</v>
      </c>
      <c r="C239">
        <v>40</v>
      </c>
      <c r="D239">
        <v>40</v>
      </c>
      <c r="E239">
        <v>0</v>
      </c>
    </row>
    <row r="240" spans="1:5" x14ac:dyDescent="0.35">
      <c r="B240" t="s">
        <v>16</v>
      </c>
      <c r="C240">
        <v>5</v>
      </c>
      <c r="D240">
        <v>5</v>
      </c>
      <c r="E240">
        <v>0</v>
      </c>
    </row>
    <row r="241" spans="2:5" x14ac:dyDescent="0.35">
      <c r="B241" t="s">
        <v>17</v>
      </c>
      <c r="C241">
        <v>2</v>
      </c>
      <c r="D241">
        <v>2</v>
      </c>
      <c r="E241">
        <v>0</v>
      </c>
    </row>
    <row r="242" spans="2:5" x14ac:dyDescent="0.35">
      <c r="B242" t="s">
        <v>29</v>
      </c>
      <c r="C242">
        <v>31</v>
      </c>
      <c r="D242">
        <v>31</v>
      </c>
      <c r="E242">
        <v>0</v>
      </c>
    </row>
    <row r="243" spans="2:5" x14ac:dyDescent="0.35">
      <c r="B243" t="s">
        <v>64</v>
      </c>
      <c r="C243">
        <v>15</v>
      </c>
      <c r="D243">
        <v>15</v>
      </c>
      <c r="E243">
        <v>0</v>
      </c>
    </row>
    <row r="244" spans="2:5" x14ac:dyDescent="0.35">
      <c r="B244" t="s">
        <v>28</v>
      </c>
      <c r="C244">
        <v>120</v>
      </c>
      <c r="D244">
        <v>120</v>
      </c>
      <c r="E244">
        <v>0</v>
      </c>
    </row>
    <row r="245" spans="2:5" x14ac:dyDescent="0.35">
      <c r="B245" t="s">
        <v>233</v>
      </c>
      <c r="C245">
        <v>2</v>
      </c>
      <c r="D245">
        <v>2</v>
      </c>
      <c r="E245">
        <v>0</v>
      </c>
    </row>
    <row r="246" spans="2:5" x14ac:dyDescent="0.35">
      <c r="B246" t="s">
        <v>356</v>
      </c>
      <c r="C246">
        <v>6</v>
      </c>
      <c r="D246">
        <v>6</v>
      </c>
      <c r="E246">
        <v>0</v>
      </c>
    </row>
    <row r="247" spans="2:5" x14ac:dyDescent="0.35">
      <c r="B247" t="s">
        <v>357</v>
      </c>
      <c r="C247">
        <v>2</v>
      </c>
      <c r="D247">
        <v>2</v>
      </c>
      <c r="E247">
        <v>0</v>
      </c>
    </row>
    <row r="248" spans="2:5" x14ac:dyDescent="0.35">
      <c r="B248" t="s">
        <v>358</v>
      </c>
      <c r="C248">
        <v>2</v>
      </c>
      <c r="D248">
        <v>2</v>
      </c>
      <c r="E248">
        <v>0</v>
      </c>
    </row>
    <row r="249" spans="2:5" x14ac:dyDescent="0.35">
      <c r="B249" t="s">
        <v>359</v>
      </c>
      <c r="C249">
        <v>10</v>
      </c>
      <c r="D249">
        <v>10</v>
      </c>
      <c r="E249">
        <v>0</v>
      </c>
    </row>
    <row r="250" spans="2:5" x14ac:dyDescent="0.35">
      <c r="B250" t="s">
        <v>643</v>
      </c>
      <c r="C250">
        <v>4</v>
      </c>
      <c r="D250">
        <v>4</v>
      </c>
      <c r="E250">
        <v>0</v>
      </c>
    </row>
    <row r="251" spans="2:5" x14ac:dyDescent="0.35">
      <c r="B251" t="s">
        <v>675</v>
      </c>
      <c r="C251">
        <v>2</v>
      </c>
      <c r="D251">
        <v>2</v>
      </c>
      <c r="E251">
        <v>0</v>
      </c>
    </row>
    <row r="252" spans="2:5" x14ac:dyDescent="0.35">
      <c r="B252" t="s">
        <v>687</v>
      </c>
      <c r="C252">
        <v>1</v>
      </c>
      <c r="D252">
        <v>1</v>
      </c>
      <c r="E252">
        <v>0</v>
      </c>
    </row>
    <row r="253" spans="2:5" x14ac:dyDescent="0.35">
      <c r="B253" t="s">
        <v>729</v>
      </c>
      <c r="C253">
        <v>83</v>
      </c>
      <c r="D253">
        <v>83</v>
      </c>
      <c r="E253">
        <v>0</v>
      </c>
    </row>
    <row r="254" spans="2:5" x14ac:dyDescent="0.35">
      <c r="B254" t="s">
        <v>744</v>
      </c>
      <c r="C254">
        <v>19</v>
      </c>
      <c r="D254">
        <v>19</v>
      </c>
      <c r="E254">
        <v>0</v>
      </c>
    </row>
    <row r="255" spans="2:5" x14ac:dyDescent="0.35">
      <c r="B255" t="s">
        <v>763</v>
      </c>
      <c r="C255">
        <v>20</v>
      </c>
      <c r="D255">
        <v>20</v>
      </c>
      <c r="E255">
        <v>0</v>
      </c>
    </row>
    <row r="256" spans="2:5" x14ac:dyDescent="0.35">
      <c r="B256" t="s">
        <v>765</v>
      </c>
      <c r="C256">
        <v>9</v>
      </c>
      <c r="D256">
        <v>9</v>
      </c>
      <c r="E256">
        <v>0</v>
      </c>
    </row>
    <row r="257" spans="1:5" x14ac:dyDescent="0.35">
      <c r="B257" t="s">
        <v>764</v>
      </c>
      <c r="C257">
        <v>1</v>
      </c>
      <c r="D257">
        <v>1</v>
      </c>
      <c r="E257">
        <v>0</v>
      </c>
    </row>
    <row r="258" spans="1:5" x14ac:dyDescent="0.35">
      <c r="B258" t="s">
        <v>787</v>
      </c>
      <c r="C258">
        <v>2</v>
      </c>
      <c r="D258">
        <v>2</v>
      </c>
      <c r="E258">
        <v>0</v>
      </c>
    </row>
    <row r="259" spans="1:5" x14ac:dyDescent="0.35">
      <c r="B259" t="s">
        <v>791</v>
      </c>
      <c r="C259">
        <v>21</v>
      </c>
      <c r="D259">
        <v>21</v>
      </c>
      <c r="E259">
        <v>0</v>
      </c>
    </row>
    <row r="260" spans="1:5" x14ac:dyDescent="0.35">
      <c r="B260" t="s">
        <v>813</v>
      </c>
      <c r="C260">
        <v>28</v>
      </c>
      <c r="D260">
        <v>28</v>
      </c>
      <c r="E260">
        <v>0</v>
      </c>
    </row>
    <row r="261" spans="1:5" x14ac:dyDescent="0.35">
      <c r="B261" t="s">
        <v>814</v>
      </c>
      <c r="C261">
        <v>15</v>
      </c>
      <c r="D261">
        <v>15</v>
      </c>
      <c r="E261">
        <v>0</v>
      </c>
    </row>
    <row r="262" spans="1:5" x14ac:dyDescent="0.35">
      <c r="B262" t="s">
        <v>815</v>
      </c>
      <c r="C262">
        <v>20</v>
      </c>
      <c r="D262">
        <v>20</v>
      </c>
      <c r="E262">
        <v>0</v>
      </c>
    </row>
    <row r="263" spans="1:5" x14ac:dyDescent="0.35">
      <c r="B263" t="s">
        <v>816</v>
      </c>
      <c r="C263">
        <v>10</v>
      </c>
      <c r="D263">
        <v>10</v>
      </c>
      <c r="E263">
        <v>0</v>
      </c>
    </row>
    <row r="264" spans="1:5" x14ac:dyDescent="0.35">
      <c r="B264" t="s">
        <v>818</v>
      </c>
      <c r="C264">
        <v>1</v>
      </c>
      <c r="D264">
        <v>1</v>
      </c>
      <c r="E264">
        <v>0</v>
      </c>
    </row>
    <row r="265" spans="1:5" x14ac:dyDescent="0.35">
      <c r="B265" t="s">
        <v>902</v>
      </c>
      <c r="C265">
        <v>20</v>
      </c>
      <c r="D265">
        <v>20</v>
      </c>
      <c r="E265">
        <v>0</v>
      </c>
    </row>
    <row r="266" spans="1:5" x14ac:dyDescent="0.35">
      <c r="B266" t="s">
        <v>983</v>
      </c>
      <c r="C266">
        <v>3</v>
      </c>
      <c r="D266">
        <v>3</v>
      </c>
      <c r="E266">
        <v>0</v>
      </c>
    </row>
    <row r="267" spans="1:5" x14ac:dyDescent="0.35">
      <c r="A267" s="34" t="s">
        <v>340</v>
      </c>
      <c r="B267" s="34"/>
      <c r="C267" s="34">
        <v>494</v>
      </c>
      <c r="D267" s="34">
        <v>494</v>
      </c>
      <c r="E267" s="34">
        <v>0</v>
      </c>
    </row>
    <row r="268" spans="1:5" x14ac:dyDescent="0.35">
      <c r="A268">
        <v>5</v>
      </c>
      <c r="B268" t="s">
        <v>19</v>
      </c>
      <c r="C268">
        <v>12</v>
      </c>
      <c r="D268">
        <v>12</v>
      </c>
      <c r="E268">
        <v>0</v>
      </c>
    </row>
    <row r="269" spans="1:5" x14ac:dyDescent="0.35">
      <c r="B269" t="s">
        <v>31</v>
      </c>
      <c r="C269">
        <v>4</v>
      </c>
      <c r="D269">
        <v>4</v>
      </c>
      <c r="E269">
        <v>0</v>
      </c>
    </row>
    <row r="270" spans="1:5" x14ac:dyDescent="0.35">
      <c r="B270" t="s">
        <v>29</v>
      </c>
      <c r="C270">
        <v>20</v>
      </c>
      <c r="D270">
        <v>20</v>
      </c>
      <c r="E270">
        <v>0</v>
      </c>
    </row>
    <row r="271" spans="1:5" x14ac:dyDescent="0.35">
      <c r="B271" t="s">
        <v>64</v>
      </c>
      <c r="C271">
        <v>25</v>
      </c>
      <c r="D271">
        <v>25</v>
      </c>
      <c r="E271">
        <v>0</v>
      </c>
    </row>
    <row r="272" spans="1:5" x14ac:dyDescent="0.35">
      <c r="B272" t="s">
        <v>233</v>
      </c>
      <c r="C272">
        <v>2</v>
      </c>
      <c r="D272">
        <v>2</v>
      </c>
      <c r="E272">
        <v>0</v>
      </c>
    </row>
    <row r="273" spans="2:5" x14ac:dyDescent="0.35">
      <c r="B273" t="s">
        <v>245</v>
      </c>
      <c r="C273">
        <v>12</v>
      </c>
      <c r="D273">
        <v>12</v>
      </c>
      <c r="E273">
        <v>0</v>
      </c>
    </row>
    <row r="274" spans="2:5" x14ac:dyDescent="0.35">
      <c r="B274" t="s">
        <v>356</v>
      </c>
      <c r="C274">
        <v>3</v>
      </c>
      <c r="D274">
        <v>3</v>
      </c>
      <c r="E274">
        <v>0</v>
      </c>
    </row>
    <row r="275" spans="2:5" x14ac:dyDescent="0.35">
      <c r="B275" t="s">
        <v>365</v>
      </c>
      <c r="C275">
        <v>1</v>
      </c>
      <c r="D275">
        <v>1</v>
      </c>
      <c r="E275">
        <v>0</v>
      </c>
    </row>
    <row r="276" spans="2:5" x14ac:dyDescent="0.35">
      <c r="B276" t="s">
        <v>373</v>
      </c>
      <c r="C276">
        <v>1</v>
      </c>
      <c r="D276">
        <v>1</v>
      </c>
      <c r="E276">
        <v>0</v>
      </c>
    </row>
    <row r="277" spans="2:5" x14ac:dyDescent="0.35">
      <c r="B277" t="s">
        <v>375</v>
      </c>
      <c r="C277">
        <v>16</v>
      </c>
      <c r="D277">
        <v>16</v>
      </c>
      <c r="E277">
        <v>0</v>
      </c>
    </row>
    <row r="278" spans="2:5" x14ac:dyDescent="0.35">
      <c r="B278" t="s">
        <v>378</v>
      </c>
      <c r="C278">
        <v>16</v>
      </c>
      <c r="D278">
        <v>16</v>
      </c>
      <c r="E278">
        <v>0</v>
      </c>
    </row>
    <row r="279" spans="2:5" x14ac:dyDescent="0.35">
      <c r="B279" t="s">
        <v>687</v>
      </c>
      <c r="C279">
        <v>1</v>
      </c>
      <c r="D279">
        <v>1</v>
      </c>
      <c r="E279">
        <v>0</v>
      </c>
    </row>
    <row r="280" spans="2:5" x14ac:dyDescent="0.35">
      <c r="B280" t="s">
        <v>729</v>
      </c>
      <c r="C280">
        <v>60</v>
      </c>
      <c r="D280">
        <v>60</v>
      </c>
      <c r="E280">
        <v>0</v>
      </c>
    </row>
    <row r="281" spans="2:5" x14ac:dyDescent="0.35">
      <c r="B281" t="s">
        <v>728</v>
      </c>
      <c r="C281">
        <v>16</v>
      </c>
      <c r="D281">
        <v>16</v>
      </c>
      <c r="E281">
        <v>0</v>
      </c>
    </row>
    <row r="282" spans="2:5" x14ac:dyDescent="0.35">
      <c r="B282" t="s">
        <v>763</v>
      </c>
      <c r="C282">
        <v>24</v>
      </c>
      <c r="D282">
        <v>24</v>
      </c>
      <c r="E282">
        <v>0</v>
      </c>
    </row>
    <row r="283" spans="2:5" x14ac:dyDescent="0.35">
      <c r="B283" t="s">
        <v>765</v>
      </c>
      <c r="C283">
        <v>5</v>
      </c>
      <c r="D283">
        <v>5</v>
      </c>
      <c r="E283">
        <v>0</v>
      </c>
    </row>
    <row r="284" spans="2:5" x14ac:dyDescent="0.35">
      <c r="B284" t="s">
        <v>813</v>
      </c>
      <c r="C284">
        <v>20</v>
      </c>
      <c r="D284">
        <v>20</v>
      </c>
      <c r="E284">
        <v>0</v>
      </c>
    </row>
    <row r="285" spans="2:5" x14ac:dyDescent="0.35">
      <c r="B285" t="s">
        <v>818</v>
      </c>
      <c r="C285">
        <v>1</v>
      </c>
      <c r="D285">
        <v>1</v>
      </c>
      <c r="E285">
        <v>0</v>
      </c>
    </row>
    <row r="286" spans="2:5" x14ac:dyDescent="0.35">
      <c r="B286" t="s">
        <v>841</v>
      </c>
      <c r="C286">
        <v>2</v>
      </c>
      <c r="D286">
        <v>2</v>
      </c>
      <c r="E286">
        <v>0</v>
      </c>
    </row>
    <row r="287" spans="2:5" x14ac:dyDescent="0.35">
      <c r="B287" t="s">
        <v>843</v>
      </c>
      <c r="C287">
        <v>1</v>
      </c>
      <c r="D287">
        <v>1</v>
      </c>
      <c r="E287">
        <v>0</v>
      </c>
    </row>
    <row r="288" spans="2:5" x14ac:dyDescent="0.35">
      <c r="B288" t="s">
        <v>842</v>
      </c>
      <c r="C288">
        <v>1</v>
      </c>
      <c r="D288">
        <v>1</v>
      </c>
      <c r="E288">
        <v>0</v>
      </c>
    </row>
    <row r="289" spans="1:5" x14ac:dyDescent="0.35">
      <c r="B289" t="s">
        <v>856</v>
      </c>
      <c r="C289">
        <v>1</v>
      </c>
      <c r="D289">
        <v>1</v>
      </c>
      <c r="E289">
        <v>0</v>
      </c>
    </row>
    <row r="290" spans="1:5" x14ac:dyDescent="0.35">
      <c r="B290" t="s">
        <v>862</v>
      </c>
      <c r="C290">
        <v>20</v>
      </c>
      <c r="D290">
        <v>20</v>
      </c>
      <c r="E290">
        <v>0</v>
      </c>
    </row>
    <row r="291" spans="1:5" x14ac:dyDescent="0.35">
      <c r="B291" t="s">
        <v>871</v>
      </c>
      <c r="C291">
        <v>1</v>
      </c>
      <c r="D291">
        <v>1</v>
      </c>
      <c r="E291">
        <v>0</v>
      </c>
    </row>
    <row r="292" spans="1:5" x14ac:dyDescent="0.35">
      <c r="B292" t="s">
        <v>882</v>
      </c>
      <c r="C292">
        <v>40</v>
      </c>
      <c r="D292">
        <v>40</v>
      </c>
      <c r="E292">
        <v>0</v>
      </c>
    </row>
    <row r="293" spans="1:5" x14ac:dyDescent="0.35">
      <c r="B293" t="s">
        <v>897</v>
      </c>
      <c r="C293">
        <v>15</v>
      </c>
      <c r="D293">
        <v>1</v>
      </c>
      <c r="E293">
        <v>14</v>
      </c>
    </row>
    <row r="294" spans="1:5" x14ac:dyDescent="0.35">
      <c r="B294" t="s">
        <v>894</v>
      </c>
      <c r="C294">
        <v>1</v>
      </c>
      <c r="D294">
        <v>1</v>
      </c>
      <c r="E294">
        <v>0</v>
      </c>
    </row>
    <row r="295" spans="1:5" x14ac:dyDescent="0.35">
      <c r="B295" t="s">
        <v>927</v>
      </c>
      <c r="C295">
        <v>15</v>
      </c>
      <c r="D295">
        <v>15</v>
      </c>
      <c r="E295">
        <v>0</v>
      </c>
    </row>
    <row r="296" spans="1:5" x14ac:dyDescent="0.35">
      <c r="A296" s="34" t="s">
        <v>395</v>
      </c>
      <c r="B296" s="34"/>
      <c r="C296" s="34">
        <v>336</v>
      </c>
      <c r="D296" s="34">
        <v>322</v>
      </c>
      <c r="E296" s="34">
        <v>14</v>
      </c>
    </row>
    <row r="297" spans="1:5" x14ac:dyDescent="0.35">
      <c r="A297" t="s">
        <v>181</v>
      </c>
      <c r="C297">
        <v>3413</v>
      </c>
      <c r="D297">
        <v>3261</v>
      </c>
      <c r="E297">
        <v>152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4:F134"/>
  <sheetViews>
    <sheetView tabSelected="1" topLeftCell="A2" workbookViewId="0">
      <selection activeCell="F124" sqref="F124"/>
    </sheetView>
  </sheetViews>
  <sheetFormatPr defaultRowHeight="14.5" x14ac:dyDescent="0.35"/>
  <cols>
    <col min="2" max="2" width="43.1796875" bestFit="1" customWidth="1"/>
    <col min="3" max="3" width="14.90625" bestFit="1" customWidth="1"/>
    <col min="4" max="4" width="16.08984375" bestFit="1" customWidth="1"/>
    <col min="5" max="5" width="18.54296875" bestFit="1" customWidth="1"/>
  </cols>
  <sheetData>
    <row r="4" spans="2:5" x14ac:dyDescent="0.35">
      <c r="C4" t="s">
        <v>190</v>
      </c>
    </row>
    <row r="5" spans="2:5" x14ac:dyDescent="0.35">
      <c r="B5" t="s">
        <v>178</v>
      </c>
      <c r="C5" t="s">
        <v>191</v>
      </c>
      <c r="D5" t="s">
        <v>192</v>
      </c>
      <c r="E5" t="s">
        <v>189</v>
      </c>
    </row>
    <row r="6" spans="2:5" hidden="1" x14ac:dyDescent="0.35">
      <c r="B6" t="s">
        <v>134</v>
      </c>
      <c r="C6">
        <v>1</v>
      </c>
      <c r="D6">
        <v>1</v>
      </c>
      <c r="E6">
        <v>0</v>
      </c>
    </row>
    <row r="7" spans="2:5" hidden="1" x14ac:dyDescent="0.35">
      <c r="B7" t="s">
        <v>63</v>
      </c>
      <c r="C7">
        <v>2</v>
      </c>
      <c r="D7">
        <v>2</v>
      </c>
      <c r="E7">
        <v>0</v>
      </c>
    </row>
    <row r="8" spans="2:5" hidden="1" x14ac:dyDescent="0.35">
      <c r="B8" t="s">
        <v>19</v>
      </c>
      <c r="C8">
        <v>220</v>
      </c>
      <c r="D8">
        <v>220</v>
      </c>
      <c r="E8">
        <v>0</v>
      </c>
    </row>
    <row r="9" spans="2:5" hidden="1" x14ac:dyDescent="0.35">
      <c r="B9" t="s">
        <v>179</v>
      </c>
      <c r="C9">
        <v>4</v>
      </c>
      <c r="D9">
        <v>4</v>
      </c>
      <c r="E9">
        <v>0</v>
      </c>
    </row>
    <row r="10" spans="2:5" x14ac:dyDescent="0.35">
      <c r="B10" t="s">
        <v>180</v>
      </c>
      <c r="C10">
        <v>61</v>
      </c>
      <c r="D10">
        <v>55</v>
      </c>
      <c r="E10">
        <v>6</v>
      </c>
    </row>
    <row r="11" spans="2:5" hidden="1" x14ac:dyDescent="0.35">
      <c r="B11" t="s">
        <v>176</v>
      </c>
      <c r="C11">
        <v>56</v>
      </c>
      <c r="D11">
        <v>56</v>
      </c>
      <c r="E11">
        <v>0</v>
      </c>
    </row>
    <row r="12" spans="2:5" hidden="1" x14ac:dyDescent="0.35">
      <c r="B12" t="s">
        <v>177</v>
      </c>
      <c r="C12">
        <v>42</v>
      </c>
      <c r="D12">
        <v>42</v>
      </c>
      <c r="E12">
        <v>0</v>
      </c>
    </row>
    <row r="13" spans="2:5" hidden="1" x14ac:dyDescent="0.35">
      <c r="B13" t="s">
        <v>16</v>
      </c>
      <c r="C13">
        <v>96</v>
      </c>
      <c r="D13">
        <v>96</v>
      </c>
      <c r="E13">
        <v>0</v>
      </c>
    </row>
    <row r="14" spans="2:5" hidden="1" x14ac:dyDescent="0.35">
      <c r="B14" t="s">
        <v>55</v>
      </c>
      <c r="C14">
        <v>4</v>
      </c>
      <c r="D14">
        <v>4</v>
      </c>
      <c r="E14">
        <v>0</v>
      </c>
    </row>
    <row r="15" spans="2:5" hidden="1" x14ac:dyDescent="0.35">
      <c r="B15" t="s">
        <v>17</v>
      </c>
      <c r="C15">
        <v>14</v>
      </c>
      <c r="D15">
        <v>14</v>
      </c>
      <c r="E15">
        <v>0</v>
      </c>
    </row>
    <row r="16" spans="2:5" hidden="1" x14ac:dyDescent="0.35">
      <c r="B16" t="s">
        <v>31</v>
      </c>
      <c r="C16">
        <v>13</v>
      </c>
      <c r="D16">
        <v>13</v>
      </c>
      <c r="E16">
        <v>0</v>
      </c>
    </row>
    <row r="17" spans="2:5" hidden="1" x14ac:dyDescent="0.35">
      <c r="B17" t="s">
        <v>29</v>
      </c>
      <c r="C17">
        <v>210</v>
      </c>
      <c r="D17">
        <v>210</v>
      </c>
      <c r="E17">
        <v>0</v>
      </c>
    </row>
    <row r="18" spans="2:5" hidden="1" x14ac:dyDescent="0.35">
      <c r="B18" t="s">
        <v>153</v>
      </c>
      <c r="C18">
        <v>1</v>
      </c>
      <c r="D18">
        <v>1</v>
      </c>
      <c r="E18">
        <v>0</v>
      </c>
    </row>
    <row r="19" spans="2:5" hidden="1" x14ac:dyDescent="0.35">
      <c r="B19" t="s">
        <v>139</v>
      </c>
      <c r="C19">
        <v>1</v>
      </c>
      <c r="D19">
        <v>1</v>
      </c>
      <c r="E19">
        <v>0</v>
      </c>
    </row>
    <row r="20" spans="2:5" x14ac:dyDescent="0.35">
      <c r="B20" t="s">
        <v>64</v>
      </c>
      <c r="C20">
        <v>130</v>
      </c>
      <c r="D20">
        <v>128</v>
      </c>
      <c r="E20">
        <v>2</v>
      </c>
    </row>
    <row r="21" spans="2:5" hidden="1" x14ac:dyDescent="0.35">
      <c r="B21" t="s">
        <v>15</v>
      </c>
      <c r="C21">
        <v>3</v>
      </c>
      <c r="D21">
        <v>3</v>
      </c>
      <c r="E21">
        <v>0</v>
      </c>
    </row>
    <row r="22" spans="2:5" hidden="1" x14ac:dyDescent="0.35">
      <c r="B22" t="s">
        <v>14</v>
      </c>
      <c r="C22">
        <v>7</v>
      </c>
      <c r="D22">
        <v>7</v>
      </c>
      <c r="E22">
        <v>0</v>
      </c>
    </row>
    <row r="23" spans="2:5" x14ac:dyDescent="0.35">
      <c r="B23" s="107" t="s">
        <v>28</v>
      </c>
      <c r="C23" s="107">
        <v>527</v>
      </c>
      <c r="D23" s="107">
        <v>504</v>
      </c>
      <c r="E23" s="107">
        <v>23</v>
      </c>
    </row>
    <row r="24" spans="2:5" hidden="1" x14ac:dyDescent="0.35">
      <c r="B24" t="s">
        <v>21</v>
      </c>
      <c r="C24">
        <v>1</v>
      </c>
      <c r="D24">
        <v>1</v>
      </c>
      <c r="E24">
        <v>0</v>
      </c>
    </row>
    <row r="25" spans="2:5" hidden="1" x14ac:dyDescent="0.35">
      <c r="B25" t="s">
        <v>37</v>
      </c>
      <c r="C25">
        <v>19</v>
      </c>
      <c r="D25">
        <v>19</v>
      </c>
      <c r="E25">
        <v>0</v>
      </c>
    </row>
    <row r="26" spans="2:5" hidden="1" x14ac:dyDescent="0.35">
      <c r="B26" t="s">
        <v>33</v>
      </c>
      <c r="C26">
        <v>2</v>
      </c>
      <c r="D26">
        <v>2</v>
      </c>
      <c r="E26">
        <v>0</v>
      </c>
    </row>
    <row r="27" spans="2:5" hidden="1" x14ac:dyDescent="0.35">
      <c r="B27" t="s">
        <v>194</v>
      </c>
      <c r="C27">
        <v>77</v>
      </c>
      <c r="D27">
        <v>77</v>
      </c>
      <c r="E27">
        <v>0</v>
      </c>
    </row>
    <row r="28" spans="2:5" hidden="1" x14ac:dyDescent="0.35">
      <c r="B28" t="s">
        <v>196</v>
      </c>
      <c r="C28">
        <v>3</v>
      </c>
      <c r="D28">
        <v>3</v>
      </c>
      <c r="E28">
        <v>0</v>
      </c>
    </row>
    <row r="29" spans="2:5" hidden="1" x14ac:dyDescent="0.35">
      <c r="B29" t="s">
        <v>236</v>
      </c>
      <c r="C29">
        <v>4</v>
      </c>
      <c r="D29">
        <v>4</v>
      </c>
      <c r="E29">
        <v>0</v>
      </c>
    </row>
    <row r="30" spans="2:5" hidden="1" x14ac:dyDescent="0.35">
      <c r="B30" t="s">
        <v>213</v>
      </c>
      <c r="C30">
        <v>2</v>
      </c>
      <c r="D30">
        <v>2</v>
      </c>
      <c r="E30">
        <v>0</v>
      </c>
    </row>
    <row r="31" spans="2:5" hidden="1" x14ac:dyDescent="0.35">
      <c r="B31" t="s">
        <v>214</v>
      </c>
      <c r="C31">
        <v>2</v>
      </c>
      <c r="D31">
        <v>2</v>
      </c>
      <c r="E31">
        <v>0</v>
      </c>
    </row>
    <row r="32" spans="2:5" hidden="1" x14ac:dyDescent="0.35">
      <c r="B32" t="s">
        <v>229</v>
      </c>
      <c r="C32">
        <v>7</v>
      </c>
      <c r="D32">
        <v>7</v>
      </c>
      <c r="E32">
        <v>0</v>
      </c>
    </row>
    <row r="33" spans="2:5" hidden="1" x14ac:dyDescent="0.35">
      <c r="B33" t="s">
        <v>234</v>
      </c>
      <c r="C33">
        <v>2</v>
      </c>
      <c r="D33">
        <v>2</v>
      </c>
      <c r="E33">
        <v>0</v>
      </c>
    </row>
    <row r="34" spans="2:5" hidden="1" x14ac:dyDescent="0.35">
      <c r="B34" t="s">
        <v>231</v>
      </c>
      <c r="C34">
        <v>1</v>
      </c>
      <c r="D34">
        <v>1</v>
      </c>
      <c r="E34">
        <v>0</v>
      </c>
    </row>
    <row r="35" spans="2:5" hidden="1" x14ac:dyDescent="0.35">
      <c r="B35" t="s">
        <v>232</v>
      </c>
      <c r="C35">
        <v>3</v>
      </c>
      <c r="D35">
        <v>3</v>
      </c>
      <c r="E35">
        <v>0</v>
      </c>
    </row>
    <row r="36" spans="2:5" hidden="1" x14ac:dyDescent="0.35">
      <c r="B36" t="s">
        <v>233</v>
      </c>
      <c r="C36">
        <v>17</v>
      </c>
      <c r="D36">
        <v>17</v>
      </c>
      <c r="E36">
        <v>0</v>
      </c>
    </row>
    <row r="37" spans="2:5" x14ac:dyDescent="0.35">
      <c r="B37" t="s">
        <v>239</v>
      </c>
      <c r="C37">
        <v>16</v>
      </c>
      <c r="D37">
        <v>11</v>
      </c>
      <c r="E37">
        <v>5</v>
      </c>
    </row>
    <row r="38" spans="2:5" hidden="1" x14ac:dyDescent="0.35">
      <c r="B38" t="s">
        <v>238</v>
      </c>
      <c r="C38">
        <v>1</v>
      </c>
      <c r="D38">
        <v>1</v>
      </c>
      <c r="E38">
        <v>0</v>
      </c>
    </row>
    <row r="39" spans="2:5" x14ac:dyDescent="0.35">
      <c r="B39" t="s">
        <v>245</v>
      </c>
      <c r="C39">
        <v>52</v>
      </c>
      <c r="D39">
        <v>46</v>
      </c>
      <c r="E39">
        <v>6</v>
      </c>
    </row>
    <row r="40" spans="2:5" hidden="1" x14ac:dyDescent="0.35">
      <c r="B40" t="s">
        <v>265</v>
      </c>
      <c r="C40">
        <v>3</v>
      </c>
      <c r="D40">
        <v>3</v>
      </c>
      <c r="E40">
        <v>0</v>
      </c>
    </row>
    <row r="41" spans="2:5" hidden="1" x14ac:dyDescent="0.35">
      <c r="B41" t="s">
        <v>254</v>
      </c>
      <c r="C41">
        <v>2</v>
      </c>
      <c r="D41">
        <v>2</v>
      </c>
      <c r="E41">
        <v>0</v>
      </c>
    </row>
    <row r="42" spans="2:5" hidden="1" x14ac:dyDescent="0.35">
      <c r="B42" t="s">
        <v>270</v>
      </c>
      <c r="C42">
        <v>3</v>
      </c>
      <c r="D42">
        <v>3</v>
      </c>
      <c r="E42">
        <v>0</v>
      </c>
    </row>
    <row r="43" spans="2:5" x14ac:dyDescent="0.35">
      <c r="B43" t="s">
        <v>318</v>
      </c>
      <c r="C43">
        <v>20</v>
      </c>
      <c r="D43">
        <v>17</v>
      </c>
      <c r="E43">
        <v>3</v>
      </c>
    </row>
    <row r="44" spans="2:5" hidden="1" x14ac:dyDescent="0.35">
      <c r="B44" t="s">
        <v>313</v>
      </c>
      <c r="C44">
        <v>2</v>
      </c>
      <c r="D44">
        <v>2</v>
      </c>
      <c r="E44">
        <v>0</v>
      </c>
    </row>
    <row r="45" spans="2:5" hidden="1" x14ac:dyDescent="0.35">
      <c r="B45" t="s">
        <v>314</v>
      </c>
      <c r="C45">
        <v>2</v>
      </c>
      <c r="D45">
        <v>2</v>
      </c>
      <c r="E45">
        <v>0</v>
      </c>
    </row>
    <row r="46" spans="2:5" hidden="1" x14ac:dyDescent="0.35">
      <c r="B46" t="s">
        <v>334</v>
      </c>
      <c r="C46">
        <v>2</v>
      </c>
      <c r="D46">
        <v>2</v>
      </c>
      <c r="E46">
        <v>0</v>
      </c>
    </row>
    <row r="47" spans="2:5" hidden="1" x14ac:dyDescent="0.35">
      <c r="B47" t="s">
        <v>356</v>
      </c>
      <c r="C47">
        <v>14</v>
      </c>
      <c r="D47">
        <v>14</v>
      </c>
      <c r="E47">
        <v>0</v>
      </c>
    </row>
    <row r="48" spans="2:5" hidden="1" x14ac:dyDescent="0.35">
      <c r="B48" t="s">
        <v>357</v>
      </c>
      <c r="C48">
        <v>3</v>
      </c>
      <c r="D48">
        <v>3</v>
      </c>
      <c r="E48">
        <v>0</v>
      </c>
    </row>
    <row r="49" spans="2:5" hidden="1" x14ac:dyDescent="0.35">
      <c r="B49" t="s">
        <v>358</v>
      </c>
      <c r="C49">
        <v>6</v>
      </c>
      <c r="D49">
        <v>6</v>
      </c>
      <c r="E49">
        <v>0</v>
      </c>
    </row>
    <row r="50" spans="2:5" hidden="1" x14ac:dyDescent="0.35">
      <c r="B50" t="s">
        <v>365</v>
      </c>
      <c r="C50">
        <v>2</v>
      </c>
      <c r="D50">
        <v>2</v>
      </c>
      <c r="E50">
        <v>0</v>
      </c>
    </row>
    <row r="51" spans="2:5" hidden="1" x14ac:dyDescent="0.35">
      <c r="B51" t="s">
        <v>373</v>
      </c>
      <c r="C51">
        <v>1</v>
      </c>
      <c r="D51">
        <v>1</v>
      </c>
      <c r="E51">
        <v>0</v>
      </c>
    </row>
    <row r="52" spans="2:5" hidden="1" x14ac:dyDescent="0.35">
      <c r="B52" t="s">
        <v>359</v>
      </c>
      <c r="C52">
        <v>20</v>
      </c>
      <c r="D52">
        <v>20</v>
      </c>
      <c r="E52">
        <v>0</v>
      </c>
    </row>
    <row r="53" spans="2:5" hidden="1" x14ac:dyDescent="0.35">
      <c r="B53" t="s">
        <v>375</v>
      </c>
      <c r="C53">
        <v>118</v>
      </c>
      <c r="D53">
        <v>118</v>
      </c>
      <c r="E53">
        <v>0</v>
      </c>
    </row>
    <row r="54" spans="2:5" hidden="1" x14ac:dyDescent="0.35">
      <c r="B54" t="s">
        <v>378</v>
      </c>
      <c r="C54">
        <v>16</v>
      </c>
      <c r="D54">
        <v>16</v>
      </c>
      <c r="E54">
        <v>0</v>
      </c>
    </row>
    <row r="55" spans="2:5" hidden="1" x14ac:dyDescent="0.35">
      <c r="B55" t="s">
        <v>405</v>
      </c>
      <c r="C55">
        <v>89</v>
      </c>
      <c r="D55">
        <v>89</v>
      </c>
      <c r="E55">
        <v>0</v>
      </c>
    </row>
    <row r="56" spans="2:5" hidden="1" x14ac:dyDescent="0.35">
      <c r="B56" t="s">
        <v>426</v>
      </c>
      <c r="C56">
        <v>1</v>
      </c>
      <c r="D56">
        <v>1</v>
      </c>
      <c r="E56">
        <v>0</v>
      </c>
    </row>
    <row r="57" spans="2:5" hidden="1" x14ac:dyDescent="0.35">
      <c r="B57" t="s">
        <v>436</v>
      </c>
      <c r="C57">
        <v>4</v>
      </c>
      <c r="D57">
        <v>4</v>
      </c>
      <c r="E57">
        <v>0</v>
      </c>
    </row>
    <row r="58" spans="2:5" hidden="1" x14ac:dyDescent="0.35">
      <c r="B58" t="s">
        <v>435</v>
      </c>
      <c r="C58">
        <v>49</v>
      </c>
      <c r="D58">
        <v>49</v>
      </c>
      <c r="E58">
        <v>0</v>
      </c>
    </row>
    <row r="59" spans="2:5" hidden="1" x14ac:dyDescent="0.35">
      <c r="B59" t="s">
        <v>431</v>
      </c>
      <c r="C59">
        <v>13</v>
      </c>
      <c r="D59">
        <v>13</v>
      </c>
      <c r="E59">
        <v>0</v>
      </c>
    </row>
    <row r="60" spans="2:5" hidden="1" x14ac:dyDescent="0.35">
      <c r="B60" t="s">
        <v>430</v>
      </c>
      <c r="C60">
        <v>10</v>
      </c>
      <c r="D60">
        <v>10</v>
      </c>
      <c r="E60">
        <v>0</v>
      </c>
    </row>
    <row r="61" spans="2:5" hidden="1" x14ac:dyDescent="0.35">
      <c r="B61" t="s">
        <v>432</v>
      </c>
      <c r="C61">
        <v>12</v>
      </c>
      <c r="D61">
        <v>12</v>
      </c>
      <c r="E61">
        <v>0</v>
      </c>
    </row>
    <row r="62" spans="2:5" hidden="1" x14ac:dyDescent="0.35">
      <c r="B62" t="s">
        <v>447</v>
      </c>
      <c r="C62">
        <v>3</v>
      </c>
      <c r="D62">
        <v>3</v>
      </c>
      <c r="E62">
        <v>0</v>
      </c>
    </row>
    <row r="63" spans="2:5" hidden="1" x14ac:dyDescent="0.35">
      <c r="B63" t="s">
        <v>458</v>
      </c>
      <c r="C63">
        <v>9</v>
      </c>
      <c r="D63">
        <v>9</v>
      </c>
      <c r="E63">
        <v>0</v>
      </c>
    </row>
    <row r="64" spans="2:5" hidden="1" x14ac:dyDescent="0.35">
      <c r="B64" t="s">
        <v>462</v>
      </c>
      <c r="C64">
        <v>12</v>
      </c>
      <c r="D64">
        <v>12</v>
      </c>
      <c r="E64">
        <v>0</v>
      </c>
    </row>
    <row r="65" spans="2:5" hidden="1" x14ac:dyDescent="0.35">
      <c r="B65" t="s">
        <v>491</v>
      </c>
      <c r="C65">
        <v>14</v>
      </c>
      <c r="D65">
        <v>14</v>
      </c>
      <c r="E65">
        <v>0</v>
      </c>
    </row>
    <row r="66" spans="2:5" hidden="1" x14ac:dyDescent="0.35">
      <c r="B66" t="s">
        <v>489</v>
      </c>
      <c r="C66">
        <v>42</v>
      </c>
      <c r="D66">
        <v>42</v>
      </c>
      <c r="E66">
        <v>0</v>
      </c>
    </row>
    <row r="67" spans="2:5" hidden="1" x14ac:dyDescent="0.35">
      <c r="B67" t="s">
        <v>501</v>
      </c>
      <c r="C67">
        <v>1</v>
      </c>
      <c r="D67">
        <v>1</v>
      </c>
      <c r="E67">
        <v>0</v>
      </c>
    </row>
    <row r="68" spans="2:5" hidden="1" x14ac:dyDescent="0.35">
      <c r="B68" t="s">
        <v>518</v>
      </c>
      <c r="C68">
        <v>10</v>
      </c>
      <c r="D68">
        <v>10</v>
      </c>
      <c r="E68">
        <v>0</v>
      </c>
    </row>
    <row r="69" spans="2:5" hidden="1" x14ac:dyDescent="0.35">
      <c r="B69" t="s">
        <v>575</v>
      </c>
      <c r="C69">
        <v>5</v>
      </c>
      <c r="D69">
        <v>5</v>
      </c>
      <c r="E69">
        <v>0</v>
      </c>
    </row>
    <row r="70" spans="2:5" hidden="1" x14ac:dyDescent="0.35">
      <c r="B70" t="s">
        <v>573</v>
      </c>
      <c r="C70">
        <v>2</v>
      </c>
      <c r="D70">
        <v>2</v>
      </c>
      <c r="E70">
        <v>0</v>
      </c>
    </row>
    <row r="71" spans="2:5" hidden="1" x14ac:dyDescent="0.35">
      <c r="B71" t="s">
        <v>568</v>
      </c>
      <c r="C71">
        <v>1</v>
      </c>
      <c r="D71">
        <v>1</v>
      </c>
      <c r="E71">
        <v>0</v>
      </c>
    </row>
    <row r="72" spans="2:5" hidden="1" x14ac:dyDescent="0.35">
      <c r="B72" t="s">
        <v>583</v>
      </c>
      <c r="C72">
        <v>26</v>
      </c>
      <c r="D72">
        <v>26</v>
      </c>
      <c r="E72">
        <v>0</v>
      </c>
    </row>
    <row r="73" spans="2:5" hidden="1" x14ac:dyDescent="0.35">
      <c r="B73" t="s">
        <v>591</v>
      </c>
      <c r="C73">
        <v>12</v>
      </c>
      <c r="D73">
        <v>12</v>
      </c>
      <c r="E73">
        <v>0</v>
      </c>
    </row>
    <row r="74" spans="2:5" hidden="1" x14ac:dyDescent="0.35">
      <c r="B74" t="s">
        <v>592</v>
      </c>
      <c r="C74">
        <v>2</v>
      </c>
      <c r="D74">
        <v>2</v>
      </c>
      <c r="E74">
        <v>0</v>
      </c>
    </row>
    <row r="75" spans="2:5" hidden="1" x14ac:dyDescent="0.35">
      <c r="B75" t="s">
        <v>593</v>
      </c>
      <c r="C75">
        <v>4</v>
      </c>
      <c r="D75">
        <v>4</v>
      </c>
      <c r="E75">
        <v>0</v>
      </c>
    </row>
    <row r="76" spans="2:5" hidden="1" x14ac:dyDescent="0.35">
      <c r="B76" t="s">
        <v>579</v>
      </c>
      <c r="C76">
        <v>20</v>
      </c>
      <c r="D76">
        <v>20</v>
      </c>
      <c r="E76">
        <v>0</v>
      </c>
    </row>
    <row r="77" spans="2:5" hidden="1" x14ac:dyDescent="0.35">
      <c r="B77" t="s">
        <v>614</v>
      </c>
      <c r="C77">
        <v>60</v>
      </c>
      <c r="D77">
        <v>60</v>
      </c>
      <c r="E77">
        <v>0</v>
      </c>
    </row>
    <row r="78" spans="2:5" hidden="1" x14ac:dyDescent="0.35">
      <c r="B78" t="s">
        <v>613</v>
      </c>
      <c r="C78">
        <v>20</v>
      </c>
      <c r="D78">
        <v>20</v>
      </c>
      <c r="E78">
        <v>0</v>
      </c>
    </row>
    <row r="79" spans="2:5" hidden="1" x14ac:dyDescent="0.35">
      <c r="B79" t="s">
        <v>624</v>
      </c>
      <c r="C79">
        <v>44</v>
      </c>
      <c r="D79">
        <v>44</v>
      </c>
      <c r="E79">
        <v>0</v>
      </c>
    </row>
    <row r="80" spans="2:5" hidden="1" x14ac:dyDescent="0.35">
      <c r="B80" t="s">
        <v>625</v>
      </c>
      <c r="C80">
        <v>23</v>
      </c>
      <c r="D80">
        <v>23</v>
      </c>
      <c r="E80">
        <v>0</v>
      </c>
    </row>
    <row r="81" spans="2:5" hidden="1" x14ac:dyDescent="0.35">
      <c r="B81" t="s">
        <v>656</v>
      </c>
      <c r="C81">
        <v>2</v>
      </c>
      <c r="D81">
        <v>2</v>
      </c>
      <c r="E81">
        <v>0</v>
      </c>
    </row>
    <row r="82" spans="2:5" x14ac:dyDescent="0.35">
      <c r="B82" s="107" t="s">
        <v>643</v>
      </c>
      <c r="C82" s="107">
        <v>24</v>
      </c>
      <c r="D82" s="107">
        <v>22</v>
      </c>
      <c r="E82" s="107">
        <v>2</v>
      </c>
    </row>
    <row r="83" spans="2:5" hidden="1" x14ac:dyDescent="0.35">
      <c r="B83" t="s">
        <v>632</v>
      </c>
      <c r="C83">
        <v>20</v>
      </c>
      <c r="D83">
        <v>20</v>
      </c>
      <c r="E83">
        <v>0</v>
      </c>
    </row>
    <row r="84" spans="2:5" hidden="1" x14ac:dyDescent="0.35">
      <c r="B84" t="s">
        <v>653</v>
      </c>
      <c r="C84">
        <v>2</v>
      </c>
      <c r="D84">
        <v>2</v>
      </c>
      <c r="E84">
        <v>0</v>
      </c>
    </row>
    <row r="85" spans="2:5" hidden="1" x14ac:dyDescent="0.35">
      <c r="B85" t="s">
        <v>655</v>
      </c>
      <c r="C85">
        <v>10</v>
      </c>
      <c r="D85">
        <v>10</v>
      </c>
      <c r="E85">
        <v>0</v>
      </c>
    </row>
    <row r="86" spans="2:5" hidden="1" x14ac:dyDescent="0.35">
      <c r="B86" t="s">
        <v>675</v>
      </c>
      <c r="C86">
        <v>5</v>
      </c>
      <c r="D86">
        <v>5</v>
      </c>
      <c r="E86">
        <v>0</v>
      </c>
    </row>
    <row r="87" spans="2:5" x14ac:dyDescent="0.35">
      <c r="B87" t="s">
        <v>683</v>
      </c>
      <c r="C87">
        <v>12</v>
      </c>
      <c r="D87">
        <v>5</v>
      </c>
      <c r="E87">
        <v>7</v>
      </c>
    </row>
    <row r="88" spans="2:5" hidden="1" x14ac:dyDescent="0.35">
      <c r="B88" t="s">
        <v>687</v>
      </c>
      <c r="C88">
        <v>4</v>
      </c>
      <c r="D88">
        <v>4</v>
      </c>
      <c r="E88">
        <v>0</v>
      </c>
    </row>
    <row r="89" spans="2:5" hidden="1" x14ac:dyDescent="0.35">
      <c r="B89" t="s">
        <v>719</v>
      </c>
      <c r="C89">
        <v>1</v>
      </c>
      <c r="D89">
        <v>1</v>
      </c>
      <c r="E89">
        <v>0</v>
      </c>
    </row>
    <row r="90" spans="2:5" hidden="1" x14ac:dyDescent="0.35">
      <c r="B90" t="s">
        <v>720</v>
      </c>
      <c r="C90">
        <v>2</v>
      </c>
      <c r="D90">
        <v>2</v>
      </c>
      <c r="E90">
        <v>0</v>
      </c>
    </row>
    <row r="91" spans="2:5" hidden="1" x14ac:dyDescent="0.35">
      <c r="B91" t="s">
        <v>718</v>
      </c>
      <c r="C91">
        <v>4</v>
      </c>
      <c r="D91">
        <v>4</v>
      </c>
      <c r="E91">
        <v>0</v>
      </c>
    </row>
    <row r="92" spans="2:5" hidden="1" x14ac:dyDescent="0.35">
      <c r="B92" t="s">
        <v>729</v>
      </c>
      <c r="C92">
        <v>247</v>
      </c>
      <c r="D92">
        <v>247</v>
      </c>
      <c r="E92">
        <v>0</v>
      </c>
    </row>
    <row r="93" spans="2:5" hidden="1" x14ac:dyDescent="0.35">
      <c r="B93" t="s">
        <v>728</v>
      </c>
      <c r="C93">
        <v>26</v>
      </c>
      <c r="D93">
        <v>26</v>
      </c>
      <c r="E93">
        <v>0</v>
      </c>
    </row>
    <row r="94" spans="2:5" hidden="1" x14ac:dyDescent="0.35">
      <c r="B94" t="s">
        <v>744</v>
      </c>
      <c r="C94">
        <v>38</v>
      </c>
      <c r="D94">
        <v>38</v>
      </c>
      <c r="E94">
        <v>0</v>
      </c>
    </row>
    <row r="95" spans="2:5" hidden="1" x14ac:dyDescent="0.35">
      <c r="B95" t="s">
        <v>745</v>
      </c>
      <c r="C95">
        <v>1</v>
      </c>
      <c r="D95">
        <v>1</v>
      </c>
      <c r="E95">
        <v>0</v>
      </c>
    </row>
    <row r="96" spans="2:5" hidden="1" x14ac:dyDescent="0.35">
      <c r="B96" t="s">
        <v>748</v>
      </c>
      <c r="C96">
        <v>2</v>
      </c>
      <c r="D96">
        <v>2</v>
      </c>
      <c r="E96">
        <v>0</v>
      </c>
    </row>
    <row r="97" spans="2:5" x14ac:dyDescent="0.35">
      <c r="B97" t="s">
        <v>763</v>
      </c>
      <c r="C97">
        <v>88</v>
      </c>
      <c r="D97">
        <v>76</v>
      </c>
      <c r="E97">
        <v>12</v>
      </c>
    </row>
    <row r="98" spans="2:5" x14ac:dyDescent="0.35">
      <c r="B98" t="s">
        <v>765</v>
      </c>
      <c r="C98">
        <v>19</v>
      </c>
      <c r="D98">
        <v>17</v>
      </c>
      <c r="E98">
        <v>2</v>
      </c>
    </row>
    <row r="99" spans="2:5" hidden="1" x14ac:dyDescent="0.35">
      <c r="B99" t="s">
        <v>764</v>
      </c>
      <c r="C99">
        <v>1</v>
      </c>
      <c r="D99">
        <v>1</v>
      </c>
      <c r="E99">
        <v>0</v>
      </c>
    </row>
    <row r="100" spans="2:5" hidden="1" x14ac:dyDescent="0.35">
      <c r="B100" t="s">
        <v>787</v>
      </c>
      <c r="C100">
        <v>2</v>
      </c>
      <c r="D100">
        <v>2</v>
      </c>
      <c r="E100">
        <v>0</v>
      </c>
    </row>
    <row r="101" spans="2:5" hidden="1" x14ac:dyDescent="0.35">
      <c r="B101" t="s">
        <v>791</v>
      </c>
      <c r="C101">
        <v>21</v>
      </c>
      <c r="D101">
        <v>21</v>
      </c>
      <c r="E101">
        <v>0</v>
      </c>
    </row>
    <row r="102" spans="2:5" hidden="1" x14ac:dyDescent="0.35">
      <c r="B102" t="s">
        <v>813</v>
      </c>
      <c r="C102">
        <v>83</v>
      </c>
      <c r="D102">
        <v>83</v>
      </c>
      <c r="E102">
        <v>0</v>
      </c>
    </row>
    <row r="103" spans="2:5" hidden="1" x14ac:dyDescent="0.35">
      <c r="B103" t="s">
        <v>814</v>
      </c>
      <c r="C103">
        <v>15</v>
      </c>
      <c r="D103">
        <v>15</v>
      </c>
      <c r="E103">
        <v>0</v>
      </c>
    </row>
    <row r="104" spans="2:5" hidden="1" x14ac:dyDescent="0.35">
      <c r="B104" t="s">
        <v>815</v>
      </c>
      <c r="C104">
        <v>20</v>
      </c>
      <c r="D104">
        <v>20</v>
      </c>
      <c r="E104">
        <v>0</v>
      </c>
    </row>
    <row r="105" spans="2:5" hidden="1" x14ac:dyDescent="0.35">
      <c r="B105" t="s">
        <v>816</v>
      </c>
      <c r="C105">
        <v>20</v>
      </c>
      <c r="D105">
        <v>20</v>
      </c>
      <c r="E105">
        <v>0</v>
      </c>
    </row>
    <row r="106" spans="2:5" hidden="1" x14ac:dyDescent="0.35">
      <c r="B106" t="s">
        <v>818</v>
      </c>
      <c r="C106">
        <v>2</v>
      </c>
      <c r="D106">
        <v>2</v>
      </c>
      <c r="E106">
        <v>0</v>
      </c>
    </row>
    <row r="107" spans="2:5" hidden="1" x14ac:dyDescent="0.35">
      <c r="B107" t="s">
        <v>841</v>
      </c>
      <c r="C107">
        <v>2</v>
      </c>
      <c r="D107">
        <v>2</v>
      </c>
      <c r="E107">
        <v>0</v>
      </c>
    </row>
    <row r="108" spans="2:5" hidden="1" x14ac:dyDescent="0.35">
      <c r="B108" t="s">
        <v>843</v>
      </c>
      <c r="C108">
        <v>1</v>
      </c>
      <c r="D108">
        <v>1</v>
      </c>
      <c r="E108">
        <v>0</v>
      </c>
    </row>
    <row r="109" spans="2:5" hidden="1" x14ac:dyDescent="0.35">
      <c r="B109" t="s">
        <v>842</v>
      </c>
      <c r="C109">
        <v>24</v>
      </c>
      <c r="D109">
        <v>24</v>
      </c>
      <c r="E109">
        <v>0</v>
      </c>
    </row>
    <row r="110" spans="2:5" hidden="1" x14ac:dyDescent="0.35">
      <c r="B110" t="s">
        <v>856</v>
      </c>
      <c r="C110">
        <v>1</v>
      </c>
      <c r="D110">
        <v>1</v>
      </c>
      <c r="E110">
        <v>0</v>
      </c>
    </row>
    <row r="111" spans="2:5" x14ac:dyDescent="0.35">
      <c r="B111" s="107" t="s">
        <v>862</v>
      </c>
      <c r="C111" s="107">
        <v>60</v>
      </c>
      <c r="D111" s="107">
        <v>56</v>
      </c>
      <c r="E111" s="107">
        <v>4</v>
      </c>
    </row>
    <row r="112" spans="2:5" hidden="1" x14ac:dyDescent="0.35">
      <c r="B112" t="s">
        <v>871</v>
      </c>
      <c r="C112">
        <v>1</v>
      </c>
      <c r="D112">
        <v>1</v>
      </c>
      <c r="E112">
        <v>0</v>
      </c>
    </row>
    <row r="113" spans="2:6" hidden="1" x14ac:dyDescent="0.35">
      <c r="B113" t="s">
        <v>882</v>
      </c>
      <c r="C113">
        <v>40</v>
      </c>
      <c r="D113">
        <v>40</v>
      </c>
      <c r="E113">
        <v>0</v>
      </c>
    </row>
    <row r="114" spans="2:6" hidden="1" x14ac:dyDescent="0.35">
      <c r="B114" t="s">
        <v>902</v>
      </c>
      <c r="C114">
        <v>40</v>
      </c>
      <c r="D114">
        <v>40</v>
      </c>
      <c r="E114">
        <v>0</v>
      </c>
    </row>
    <row r="115" spans="2:6" x14ac:dyDescent="0.35">
      <c r="B115" t="s">
        <v>897</v>
      </c>
      <c r="C115">
        <v>15</v>
      </c>
      <c r="D115">
        <v>1</v>
      </c>
      <c r="E115">
        <v>14</v>
      </c>
    </row>
    <row r="116" spans="2:6" hidden="1" x14ac:dyDescent="0.35">
      <c r="B116" t="s">
        <v>894</v>
      </c>
      <c r="C116">
        <v>2</v>
      </c>
      <c r="D116">
        <v>2</v>
      </c>
      <c r="E116">
        <v>0</v>
      </c>
    </row>
    <row r="117" spans="2:6" hidden="1" x14ac:dyDescent="0.35">
      <c r="B117" t="s">
        <v>930</v>
      </c>
      <c r="C117">
        <v>4</v>
      </c>
      <c r="D117">
        <v>4</v>
      </c>
      <c r="E117">
        <v>0</v>
      </c>
    </row>
    <row r="118" spans="2:6" hidden="1" x14ac:dyDescent="0.35">
      <c r="B118" t="s">
        <v>927</v>
      </c>
      <c r="C118">
        <v>35</v>
      </c>
      <c r="D118">
        <v>35</v>
      </c>
      <c r="E118">
        <v>0</v>
      </c>
    </row>
    <row r="119" spans="2:6" x14ac:dyDescent="0.35">
      <c r="B119" t="s">
        <v>957</v>
      </c>
      <c r="C119">
        <v>16</v>
      </c>
      <c r="D119">
        <v>11</v>
      </c>
      <c r="E119">
        <v>5</v>
      </c>
      <c r="F119" t="s">
        <v>1081</v>
      </c>
    </row>
    <row r="120" spans="2:6" hidden="1" x14ac:dyDescent="0.35">
      <c r="B120" t="s">
        <v>964</v>
      </c>
      <c r="C120">
        <v>1</v>
      </c>
      <c r="D120">
        <v>1</v>
      </c>
      <c r="E120">
        <v>0</v>
      </c>
    </row>
    <row r="121" spans="2:6" hidden="1" x14ac:dyDescent="0.35">
      <c r="B121" t="s">
        <v>958</v>
      </c>
      <c r="C121">
        <v>2</v>
      </c>
      <c r="D121">
        <v>2</v>
      </c>
      <c r="E121">
        <v>0</v>
      </c>
    </row>
    <row r="122" spans="2:6" hidden="1" x14ac:dyDescent="0.35">
      <c r="B122" t="s">
        <v>959</v>
      </c>
      <c r="C122">
        <v>12</v>
      </c>
      <c r="D122">
        <v>12</v>
      </c>
      <c r="E122">
        <v>0</v>
      </c>
    </row>
    <row r="123" spans="2:6" hidden="1" x14ac:dyDescent="0.35">
      <c r="B123" t="s">
        <v>960</v>
      </c>
      <c r="C123">
        <v>10</v>
      </c>
      <c r="D123">
        <v>10</v>
      </c>
      <c r="E123">
        <v>0</v>
      </c>
    </row>
    <row r="124" spans="2:6" x14ac:dyDescent="0.35">
      <c r="B124" t="s">
        <v>961</v>
      </c>
      <c r="C124">
        <v>39</v>
      </c>
      <c r="D124">
        <v>34</v>
      </c>
      <c r="E124">
        <v>5</v>
      </c>
    </row>
    <row r="125" spans="2:6" x14ac:dyDescent="0.35">
      <c r="B125" s="107" t="s">
        <v>983</v>
      </c>
      <c r="C125" s="107">
        <v>11</v>
      </c>
      <c r="D125" s="107">
        <v>9</v>
      </c>
      <c r="E125" s="107">
        <v>2</v>
      </c>
    </row>
    <row r="126" spans="2:6" hidden="1" x14ac:dyDescent="0.35">
      <c r="B126" t="s">
        <v>977</v>
      </c>
      <c r="C126">
        <v>20</v>
      </c>
      <c r="D126">
        <v>20</v>
      </c>
      <c r="E126">
        <v>0</v>
      </c>
    </row>
    <row r="127" spans="2:6" hidden="1" x14ac:dyDescent="0.35">
      <c r="B127" t="s">
        <v>978</v>
      </c>
      <c r="C127">
        <v>1</v>
      </c>
      <c r="D127">
        <v>1</v>
      </c>
      <c r="E127">
        <v>0</v>
      </c>
    </row>
    <row r="128" spans="2:6" hidden="1" x14ac:dyDescent="0.35">
      <c r="B128" t="s">
        <v>979</v>
      </c>
      <c r="C128">
        <v>1</v>
      </c>
      <c r="D128">
        <v>1</v>
      </c>
      <c r="E128">
        <v>0</v>
      </c>
    </row>
    <row r="129" spans="2:5" hidden="1" x14ac:dyDescent="0.35">
      <c r="B129" t="s">
        <v>981</v>
      </c>
      <c r="C129">
        <v>5</v>
      </c>
      <c r="D129">
        <v>5</v>
      </c>
      <c r="E129">
        <v>0</v>
      </c>
    </row>
    <row r="130" spans="2:5" x14ac:dyDescent="0.35">
      <c r="B130" t="s">
        <v>982</v>
      </c>
      <c r="C130">
        <v>40</v>
      </c>
      <c r="D130">
        <v>23</v>
      </c>
      <c r="E130">
        <v>17</v>
      </c>
    </row>
    <row r="131" spans="2:5" x14ac:dyDescent="0.35">
      <c r="B131" t="s">
        <v>1024</v>
      </c>
      <c r="C131">
        <v>20</v>
      </c>
      <c r="D131">
        <v>15</v>
      </c>
      <c r="E131">
        <v>5</v>
      </c>
    </row>
    <row r="132" spans="2:5" hidden="1" x14ac:dyDescent="0.35">
      <c r="B132" t="s">
        <v>1025</v>
      </c>
      <c r="C132">
        <v>4</v>
      </c>
      <c r="D132">
        <v>4</v>
      </c>
      <c r="E132">
        <v>0</v>
      </c>
    </row>
    <row r="133" spans="2:5" x14ac:dyDescent="0.35">
      <c r="B133" t="s">
        <v>1026</v>
      </c>
      <c r="C133">
        <v>32</v>
      </c>
      <c r="E133">
        <v>32</v>
      </c>
    </row>
    <row r="134" spans="2:5" x14ac:dyDescent="0.35">
      <c r="B134" s="52" t="s">
        <v>181</v>
      </c>
      <c r="C134" s="52">
        <v>3413</v>
      </c>
      <c r="D134" s="52">
        <v>3261</v>
      </c>
      <c r="E134" s="52">
        <v>152</v>
      </c>
    </row>
  </sheetData>
  <autoFilter ref="B5:E134" xr:uid="{B17A64E4-B0F4-480E-B8C3-EEF26E3C11F6}">
    <filterColumn colId="3">
      <filters>
        <filter val="12"/>
        <filter val="14"/>
        <filter val="152"/>
        <filter val="17"/>
        <filter val="2"/>
        <filter val="23"/>
        <filter val="3"/>
        <filter val="32"/>
        <filter val="4"/>
        <filter val="5"/>
        <filter val="6"/>
        <filter val="7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2022-09-28T15:03:54Z</cp:lastPrinted>
  <dcterms:created xsi:type="dcterms:W3CDTF">2020-03-12T07:09:25Z</dcterms:created>
  <dcterms:modified xsi:type="dcterms:W3CDTF">2023-06-07T05:20:47Z</dcterms:modified>
</cp:coreProperties>
</file>